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technologie" sheetId="2" r:id="rId2"/>
    <sheet name="2 - DŘT" sheetId="3" r:id="rId3"/>
    <sheet name="3 - elektoinstalace" sheetId="4" r:id="rId4"/>
    <sheet name="4 - stavební práce" sheetId="5" r:id="rId5"/>
    <sheet name="2 - VRN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technologie'!$C$121:$K$233</definedName>
    <definedName name="_xlnm.Print_Area" localSheetId="1">'1 - technologie'!$C$4:$J$76,'1 - technologie'!$C$82:$J$101,'1 - technologie'!$C$107:$K$233</definedName>
    <definedName name="_xlnm.Print_Titles" localSheetId="1">'1 - technologie'!$121:$121</definedName>
    <definedName name="_xlnm._FilterDatabase" localSheetId="2" hidden="1">'2 - DŘT'!$C$120:$K$137</definedName>
    <definedName name="_xlnm.Print_Area" localSheetId="2">'2 - DŘT'!$C$4:$J$76,'2 - DŘT'!$C$82:$J$100,'2 - DŘT'!$C$106:$K$137</definedName>
    <definedName name="_xlnm.Print_Titles" localSheetId="2">'2 - DŘT'!$120:$120</definedName>
    <definedName name="_xlnm._FilterDatabase" localSheetId="3" hidden="1">'3 - elektoinstalace'!$C$124:$K$175</definedName>
    <definedName name="_xlnm.Print_Area" localSheetId="3">'3 - elektoinstalace'!$C$4:$J$76,'3 - elektoinstalace'!$C$82:$J$104,'3 - elektoinstalace'!$C$110:$K$175</definedName>
    <definedName name="_xlnm.Print_Titles" localSheetId="3">'3 - elektoinstalace'!$124:$124</definedName>
    <definedName name="_xlnm._FilterDatabase" localSheetId="4" hidden="1">'4 - stavební práce'!$C$140:$K$301</definedName>
    <definedName name="_xlnm.Print_Area" localSheetId="4">'4 - stavební práce'!$C$4:$J$76,'4 - stavební práce'!$C$82:$J$120,'4 - stavební práce'!$C$126:$K$301</definedName>
    <definedName name="_xlnm.Print_Titles" localSheetId="4">'4 - stavební práce'!$140:$140</definedName>
    <definedName name="_xlnm._FilterDatabase" localSheetId="5" hidden="1">'2 - VRN'!$C$116:$K$119</definedName>
    <definedName name="_xlnm.Print_Area" localSheetId="5">'2 - VRN'!$C$4:$J$76,'2 - VRN'!$C$82:$J$98,'2 - VRN'!$C$104:$K$119</definedName>
    <definedName name="_xlnm.Print_Titles" localSheetId="5">'2 - VRN'!$116:$116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100"/>
  <c i="6" r="J35"/>
  <c i="1" r="AX100"/>
  <c i="6" r="BI119"/>
  <c r="BH119"/>
  <c r="BG119"/>
  <c r="BF119"/>
  <c r="T119"/>
  <c r="T118"/>
  <c r="T117"/>
  <c r="R119"/>
  <c r="R118"/>
  <c r="R117"/>
  <c r="P119"/>
  <c r="P118"/>
  <c r="P117"/>
  <c i="1" r="AU100"/>
  <c i="6" r="J114"/>
  <c r="F111"/>
  <c r="E109"/>
  <c r="J92"/>
  <c r="F89"/>
  <c r="E87"/>
  <c r="J21"/>
  <c r="E21"/>
  <c r="J113"/>
  <c r="J20"/>
  <c r="J18"/>
  <c r="E18"/>
  <c r="F114"/>
  <c r="J17"/>
  <c r="J15"/>
  <c r="E15"/>
  <c r="F91"/>
  <c r="J14"/>
  <c r="J12"/>
  <c r="J111"/>
  <c r="E7"/>
  <c r="E107"/>
  <c i="5" r="J39"/>
  <c r="J38"/>
  <c i="1" r="AY99"/>
  <c i="5" r="J37"/>
  <c i="1" r="AX99"/>
  <c i="5" r="BI301"/>
  <c r="BH301"/>
  <c r="BG301"/>
  <c r="BF301"/>
  <c r="T301"/>
  <c r="T300"/>
  <c r="T299"/>
  <c r="R301"/>
  <c r="R300"/>
  <c r="R299"/>
  <c r="P301"/>
  <c r="P300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T288"/>
  <c r="R289"/>
  <c r="R288"/>
  <c r="P289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T250"/>
  <c r="R251"/>
  <c r="R250"/>
  <c r="P251"/>
  <c r="P250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J138"/>
  <c r="F135"/>
  <c r="E133"/>
  <c r="J94"/>
  <c r="F91"/>
  <c r="E89"/>
  <c r="J23"/>
  <c r="E23"/>
  <c r="J93"/>
  <c r="J22"/>
  <c r="J20"/>
  <c r="E20"/>
  <c r="F138"/>
  <c r="J19"/>
  <c r="J17"/>
  <c r="E17"/>
  <c r="F93"/>
  <c r="J16"/>
  <c r="J14"/>
  <c r="J135"/>
  <c r="E7"/>
  <c r="E129"/>
  <c i="4" r="J170"/>
  <c r="J167"/>
  <c r="J39"/>
  <c r="J38"/>
  <c i="1" r="AY98"/>
  <c i="4" r="J37"/>
  <c i="1" r="AX98"/>
  <c i="4"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J102"/>
  <c r="BI169"/>
  <c r="BH169"/>
  <c r="BG169"/>
  <c r="BF169"/>
  <c r="T169"/>
  <c r="T168"/>
  <c r="R169"/>
  <c r="R168"/>
  <c r="P169"/>
  <c r="P168"/>
  <c r="J10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4"/>
  <c r="F91"/>
  <c r="E89"/>
  <c r="J23"/>
  <c r="E23"/>
  <c r="J93"/>
  <c r="J22"/>
  <c r="J20"/>
  <c r="E20"/>
  <c r="F122"/>
  <c r="J19"/>
  <c r="J17"/>
  <c r="E17"/>
  <c r="F93"/>
  <c r="J16"/>
  <c r="J14"/>
  <c r="J119"/>
  <c r="E7"/>
  <c r="E85"/>
  <c i="3" r="J39"/>
  <c r="J38"/>
  <c i="1" r="AY97"/>
  <c i="3" r="J37"/>
  <c i="1" r="AX97"/>
  <c i="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F115"/>
  <c r="E113"/>
  <c r="J94"/>
  <c r="F91"/>
  <c r="E89"/>
  <c r="J23"/>
  <c r="E23"/>
  <c r="J117"/>
  <c r="J22"/>
  <c r="J20"/>
  <c r="E20"/>
  <c r="F118"/>
  <c r="J19"/>
  <c r="J17"/>
  <c r="E17"/>
  <c r="F93"/>
  <c r="J16"/>
  <c r="J14"/>
  <c r="J115"/>
  <c r="E7"/>
  <c r="E85"/>
  <c i="2" r="J39"/>
  <c r="J38"/>
  <c i="1" r="AY96"/>
  <c i="2" r="J37"/>
  <c i="1" r="AX96"/>
  <c i="2"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9"/>
  <c r="F116"/>
  <c r="E114"/>
  <c r="J94"/>
  <c r="F91"/>
  <c r="E89"/>
  <c r="J23"/>
  <c r="E23"/>
  <c r="J118"/>
  <c r="J22"/>
  <c r="J20"/>
  <c r="E20"/>
  <c r="F94"/>
  <c r="J19"/>
  <c r="J17"/>
  <c r="E17"/>
  <c r="F93"/>
  <c r="J16"/>
  <c r="J14"/>
  <c r="J91"/>
  <c r="E7"/>
  <c r="E85"/>
  <c i="1" r="L90"/>
  <c r="AM90"/>
  <c r="AM89"/>
  <c r="L89"/>
  <c r="AM87"/>
  <c r="L87"/>
  <c r="L85"/>
  <c r="L84"/>
  <c i="2" r="J186"/>
  <c r="BK130"/>
  <c r="BK186"/>
  <c r="J155"/>
  <c r="BK132"/>
  <c r="BK227"/>
  <c r="J196"/>
  <c r="BK162"/>
  <c r="BK137"/>
  <c r="BK183"/>
  <c r="J165"/>
  <c r="J142"/>
  <c r="BK226"/>
  <c r="BK213"/>
  <c r="BK189"/>
  <c r="BK151"/>
  <c r="BK228"/>
  <c r="J210"/>
  <c r="BK204"/>
  <c r="J190"/>
  <c r="J175"/>
  <c r="J156"/>
  <c r="BK229"/>
  <c r="BK217"/>
  <c r="BK202"/>
  <c r="J193"/>
  <c r="J163"/>
  <c i="3" r="J130"/>
  <c r="J132"/>
  <c r="BK124"/>
  <c i="4" r="J154"/>
  <c r="J158"/>
  <c r="J139"/>
  <c r="J127"/>
  <c r="BK132"/>
  <c r="J129"/>
  <c r="J141"/>
  <c i="5" r="BK277"/>
  <c r="J224"/>
  <c r="BK294"/>
  <c r="J245"/>
  <c r="BK188"/>
  <c r="BK278"/>
  <c r="BK237"/>
  <c r="BK177"/>
  <c r="J217"/>
  <c r="J184"/>
  <c r="BK268"/>
  <c r="BK199"/>
  <c r="J154"/>
  <c r="BK265"/>
  <c r="J182"/>
  <c r="BK172"/>
  <c r="J258"/>
  <c r="BK178"/>
  <c i="2" r="BK131"/>
  <c r="J219"/>
  <c r="BK207"/>
  <c r="BK193"/>
  <c r="J173"/>
  <c r="BK145"/>
  <c r="J127"/>
  <c r="BK212"/>
  <c r="J206"/>
  <c r="BK188"/>
  <c r="BK180"/>
  <c r="J171"/>
  <c r="J140"/>
  <c r="J229"/>
  <c r="J218"/>
  <c r="J205"/>
  <c r="J197"/>
  <c r="J188"/>
  <c i="4" r="J164"/>
  <c r="BK144"/>
  <c r="J131"/>
  <c r="BK130"/>
  <c r="BK131"/>
  <c r="J130"/>
  <c r="BK154"/>
  <c r="J172"/>
  <c r="BK134"/>
  <c i="5" r="J270"/>
  <c r="J255"/>
  <c r="J223"/>
  <c r="BK259"/>
  <c r="J301"/>
  <c r="J213"/>
  <c r="J216"/>
  <c r="BK190"/>
  <c r="J232"/>
  <c r="J150"/>
  <c r="BK243"/>
  <c r="BK171"/>
  <c r="BK201"/>
  <c r="BK247"/>
  <c r="J280"/>
  <c r="J214"/>
  <c r="BK184"/>
  <c r="BK186"/>
  <c r="BK253"/>
  <c r="J163"/>
  <c i="2" r="J174"/>
  <c r="J160"/>
  <c r="J141"/>
  <c r="J224"/>
  <c r="J211"/>
  <c r="BK178"/>
  <c r="J148"/>
  <c r="BK129"/>
  <c r="BK223"/>
  <c r="BK198"/>
  <c r="BK173"/>
  <c r="J149"/>
  <c i="3" r="BK134"/>
  <c r="J135"/>
  <c i="4" r="BK172"/>
  <c r="BK141"/>
  <c r="BK139"/>
  <c i="5" r="BK271"/>
  <c r="J268"/>
  <c r="BK152"/>
  <c r="BK231"/>
  <c r="BK245"/>
  <c r="J161"/>
  <c r="BK179"/>
  <c r="BK255"/>
  <c r="J172"/>
  <c r="J249"/>
  <c r="J175"/>
  <c r="J208"/>
  <c r="J235"/>
  <c r="BK264"/>
  <c r="BK225"/>
  <c r="BK191"/>
  <c r="J171"/>
  <c r="J209"/>
  <c i="6" r="J34"/>
  <c i="1" r="AW100"/>
  <c i="2" r="J202"/>
  <c r="BK177"/>
  <c r="BK150"/>
  <c r="BK124"/>
  <c r="J208"/>
  <c r="J194"/>
  <c r="J182"/>
  <c r="BK161"/>
  <c r="BK134"/>
  <c r="J212"/>
  <c r="BK196"/>
  <c i="3" r="J126"/>
  <c i="4" r="J175"/>
  <c r="BK175"/>
  <c r="BK166"/>
  <c r="J140"/>
  <c r="BK159"/>
  <c r="J144"/>
  <c r="J133"/>
  <c i="5" r="BK301"/>
  <c r="BK266"/>
  <c r="J222"/>
  <c r="J263"/>
  <c r="J297"/>
  <c r="J211"/>
  <c r="BK153"/>
  <c r="J221"/>
  <c r="J286"/>
  <c r="J226"/>
  <c r="BK169"/>
  <c r="J145"/>
  <c r="J185"/>
  <c r="BK146"/>
  <c r="BK183"/>
  <c r="J281"/>
  <c r="BK226"/>
  <c r="J199"/>
  <c r="BK254"/>
  <c r="BK267"/>
  <c i="2" r="BK171"/>
  <c r="BK127"/>
  <c r="J192"/>
  <c r="BK154"/>
  <c r="J126"/>
  <c r="BK201"/>
  <c r="BK174"/>
  <c r="BK141"/>
  <c r="J133"/>
  <c r="BK225"/>
  <c r="J213"/>
  <c r="J189"/>
  <c r="BK160"/>
  <c r="J137"/>
  <c i="3" r="BK130"/>
  <c r="BK132"/>
  <c i="4" r="J147"/>
  <c r="J157"/>
  <c r="BK169"/>
  <c r="J150"/>
  <c r="BK158"/>
  <c r="BK129"/>
  <c r="J165"/>
  <c r="J161"/>
  <c r="BK157"/>
  <c r="J128"/>
  <c i="5" r="J298"/>
  <c r="BK258"/>
  <c r="BK180"/>
  <c r="BK194"/>
  <c r="BK285"/>
  <c r="J212"/>
  <c r="BK154"/>
  <c r="J292"/>
  <c r="BK287"/>
  <c r="J228"/>
  <c r="BK167"/>
  <c r="J144"/>
  <c r="BK236"/>
  <c r="J164"/>
  <c r="BK242"/>
  <c i="6" r="J119"/>
  <c i="2" r="BK187"/>
  <c r="J166"/>
  <c r="BK147"/>
  <c r="BK136"/>
  <c r="F36"/>
  <c r="BK135"/>
  <c r="J222"/>
  <c r="BK206"/>
  <c r="J181"/>
  <c r="BK158"/>
  <c r="J144"/>
  <c i="3" r="J124"/>
  <c r="J129"/>
  <c r="BK125"/>
  <c i="4" r="BK165"/>
  <c r="J145"/>
  <c r="BK160"/>
  <c r="J135"/>
  <c r="BK150"/>
  <c r="BK140"/>
  <c r="BK155"/>
  <c r="J160"/>
  <c i="5" r="BK281"/>
  <c r="BK212"/>
  <c r="J242"/>
  <c r="J151"/>
  <c r="BK298"/>
  <c r="J256"/>
  <c r="J206"/>
  <c r="BK157"/>
  <c r="J246"/>
  <c r="BK270"/>
  <c r="J168"/>
  <c r="BK235"/>
  <c r="J195"/>
  <c r="J227"/>
  <c r="J262"/>
  <c r="BK286"/>
  <c r="J266"/>
  <c r="BK220"/>
  <c r="J183"/>
  <c r="BK211"/>
  <c r="BK160"/>
  <c r="J236"/>
  <c i="6" r="F35"/>
  <c i="1" r="BB100"/>
  <c i="2" r="J172"/>
  <c r="J134"/>
  <c r="J183"/>
  <c r="BK152"/>
  <c r="BK126"/>
  <c r="BK219"/>
  <c r="J209"/>
  <c r="BK192"/>
  <c r="J177"/>
  <c r="J150"/>
  <c r="BK128"/>
  <c i="3" r="BK131"/>
  <c r="BK123"/>
  <c i="4" r="BK152"/>
  <c r="J137"/>
  <c r="BK161"/>
  <c r="J151"/>
  <c r="BK149"/>
  <c r="J138"/>
  <c r="J174"/>
  <c r="BK148"/>
  <c i="5" r="BK256"/>
  <c r="J283"/>
  <c r="J233"/>
  <c r="J196"/>
  <c r="BK214"/>
  <c r="BK233"/>
  <c r="J276"/>
  <c r="BK224"/>
  <c r="BK174"/>
  <c r="J230"/>
  <c r="J191"/>
  <c r="BK176"/>
  <c r="BK203"/>
  <c r="J234"/>
  <c r="J285"/>
  <c r="J277"/>
  <c r="J229"/>
  <c r="J173"/>
  <c r="BK251"/>
  <c r="J251"/>
  <c r="J176"/>
  <c i="2" r="J179"/>
  <c r="BK164"/>
  <c r="J152"/>
  <c r="J124"/>
  <c r="BK218"/>
  <c r="BK203"/>
  <c r="BK195"/>
  <c r="J167"/>
  <c r="J153"/>
  <c r="F39"/>
  <c r="J130"/>
  <c r="J220"/>
  <c r="BK214"/>
  <c r="J204"/>
  <c r="J199"/>
  <c r="BK184"/>
  <c r="J159"/>
  <c r="F37"/>
  <c i="5" r="BK234"/>
  <c r="J293"/>
  <c r="J264"/>
  <c r="BK168"/>
  <c r="J157"/>
  <c r="BK292"/>
  <c r="J205"/>
  <c r="BK223"/>
  <c r="BK198"/>
  <c r="J271"/>
  <c r="BK215"/>
  <c r="BK158"/>
  <c r="BK182"/>
  <c r="BK238"/>
  <c r="J158"/>
  <c r="J194"/>
  <c r="BK276"/>
  <c r="BK185"/>
  <c r="J237"/>
  <c r="BK230"/>
  <c r="BK165"/>
  <c r="BK262"/>
  <c r="BK173"/>
  <c i="2" r="BK233"/>
  <c r="BK167"/>
  <c r="J154"/>
  <c r="J232"/>
  <c r="J214"/>
  <c r="BK190"/>
  <c r="BK168"/>
  <c r="BK149"/>
  <c r="J231"/>
  <c r="BK221"/>
  <c r="J207"/>
  <c r="BK191"/>
  <c r="BK181"/>
  <c r="BK172"/>
  <c r="J168"/>
  <c r="J129"/>
  <c i="3" r="J123"/>
  <c r="BK136"/>
  <c r="BK133"/>
  <c i="4" r="J169"/>
  <c r="BK156"/>
  <c r="J156"/>
  <c r="J142"/>
  <c r="BK147"/>
  <c i="5" r="BK280"/>
  <c r="J197"/>
  <c r="BK289"/>
  <c r="BK263"/>
  <c r="BK274"/>
  <c r="J231"/>
  <c r="J147"/>
  <c r="J219"/>
  <c r="J180"/>
  <c r="BK145"/>
  <c r="BK195"/>
  <c r="BK239"/>
  <c r="J279"/>
  <c r="J215"/>
  <c r="BK193"/>
  <c r="J167"/>
  <c r="BK210"/>
  <c r="BK150"/>
  <c i="6" r="F36"/>
  <c i="1" r="BC100"/>
  <c i="2" r="BK175"/>
  <c r="J158"/>
  <c r="J145"/>
  <c r="J233"/>
  <c r="BK215"/>
  <c r="BK194"/>
  <c r="BK185"/>
  <c r="BK156"/>
  <c r="J128"/>
  <c r="BK231"/>
  <c r="J217"/>
  <c r="BK209"/>
  <c r="J198"/>
  <c r="J184"/>
  <c r="J169"/>
  <c r="J139"/>
  <c r="J225"/>
  <c r="J215"/>
  <c r="J201"/>
  <c r="J195"/>
  <c r="J178"/>
  <c r="BK148"/>
  <c r="J132"/>
  <c i="3" r="BK135"/>
  <c r="BK126"/>
  <c r="BK127"/>
  <c i="4" r="BK164"/>
  <c r="BK135"/>
  <c r="BK174"/>
  <c r="BK133"/>
  <c r="J166"/>
  <c r="J132"/>
  <c r="J143"/>
  <c i="5" r="BK249"/>
  <c r="BK296"/>
  <c r="BK229"/>
  <c r="BK291"/>
  <c r="BK293"/>
  <c r="BK219"/>
  <c r="J203"/>
  <c r="J165"/>
  <c r="J166"/>
  <c r="BK283"/>
  <c r="J259"/>
  <c r="BK206"/>
  <c r="J239"/>
  <c r="BK164"/>
  <c r="BK217"/>
  <c r="BK149"/>
  <c i="2" r="J176"/>
  <c r="BK155"/>
  <c r="BK232"/>
  <c r="BK220"/>
  <c r="BK208"/>
  <c r="BK197"/>
  <c r="BK182"/>
  <c r="BK157"/>
  <c r="J135"/>
  <c r="J228"/>
  <c r="J203"/>
  <c r="BK163"/>
  <c r="BK142"/>
  <c r="J136"/>
  <c r="BK224"/>
  <c r="BK210"/>
  <c r="J180"/>
  <c r="J164"/>
  <c r="BK140"/>
  <c i="3" r="BK128"/>
  <c r="BK129"/>
  <c i="4" r="BK163"/>
  <c r="BK128"/>
  <c r="BK145"/>
  <c i="5" r="BK272"/>
  <c r="BK297"/>
  <c r="BK227"/>
  <c r="BK147"/>
  <c r="J148"/>
  <c r="J269"/>
  <c r="J220"/>
  <c r="BK163"/>
  <c r="J169"/>
  <c r="J174"/>
  <c r="J238"/>
  <c i="6" r="F37"/>
  <c i="1" r="BD100"/>
  <c i="2" r="J227"/>
  <c r="BK159"/>
  <c r="BK144"/>
  <c i="1" r="AS95"/>
  <c i="2" r="J170"/>
  <c r="J146"/>
  <c r="J223"/>
  <c r="BK222"/>
  <c r="BK205"/>
  <c r="J185"/>
  <c r="BK179"/>
  <c r="J162"/>
  <c r="BK125"/>
  <c r="J221"/>
  <c r="BK211"/>
  <c r="BK200"/>
  <c r="J187"/>
  <c r="BK165"/>
  <c r="J147"/>
  <c i="3" r="J127"/>
  <c r="J134"/>
  <c r="J125"/>
  <c r="J128"/>
  <c i="4" r="J153"/>
  <c r="BK142"/>
  <c r="J155"/>
  <c r="BK151"/>
  <c r="J149"/>
  <c r="J152"/>
  <c r="BK146"/>
  <c i="5" r="J291"/>
  <c r="J210"/>
  <c r="BK269"/>
  <c r="J179"/>
  <c r="J253"/>
  <c r="J149"/>
  <c r="J294"/>
  <c r="BK208"/>
  <c r="J152"/>
  <c r="J289"/>
  <c r="J272"/>
  <c r="BK197"/>
  <c r="J254"/>
  <c r="J186"/>
  <c r="J177"/>
  <c r="J241"/>
  <c r="J190"/>
  <c r="J207"/>
  <c r="J274"/>
  <c r="BK222"/>
  <c r="J160"/>
  <c r="BK246"/>
  <c r="BK161"/>
  <c r="BK241"/>
  <c i="2" r="BK169"/>
  <c r="J151"/>
  <c r="J125"/>
  <c r="BK216"/>
  <c r="BK199"/>
  <c r="J161"/>
  <c r="BK139"/>
  <c r="J226"/>
  <c r="J216"/>
  <c r="J200"/>
  <c r="BK176"/>
  <c r="BK153"/>
  <c r="J131"/>
  <c r="J36"/>
  <c r="BK170"/>
  <c i="3" r="J137"/>
  <c r="J131"/>
  <c i="4" r="BK153"/>
  <c r="BK136"/>
  <c r="J163"/>
  <c r="J134"/>
  <c r="J136"/>
  <c r="J146"/>
  <c r="J173"/>
  <c r="BK138"/>
  <c i="5" r="BK216"/>
  <c r="J265"/>
  <c r="BK213"/>
  <c r="J193"/>
  <c r="BK279"/>
  <c r="J178"/>
  <c r="BK166"/>
  <c r="J225"/>
  <c r="J153"/>
  <c r="J146"/>
  <c r="J243"/>
  <c r="J201"/>
  <c r="J198"/>
  <c r="BK232"/>
  <c i="6" r="BK119"/>
  <c i="2" r="J191"/>
  <c r="J157"/>
  <c r="BK133"/>
  <c r="F38"/>
  <c r="BK166"/>
  <c r="BK146"/>
  <c i="3" r="BK137"/>
  <c r="J136"/>
  <c r="J133"/>
  <c i="4" r="BK127"/>
  <c r="BK137"/>
  <c r="BK143"/>
  <c r="BK173"/>
  <c r="J159"/>
  <c r="J148"/>
  <c i="5" r="J287"/>
  <c r="BK221"/>
  <c r="J267"/>
  <c r="BK175"/>
  <c r="BK196"/>
  <c r="J296"/>
  <c r="J278"/>
  <c r="BK209"/>
  <c r="BK207"/>
  <c r="BK144"/>
  <c r="J188"/>
  <c r="BK228"/>
  <c r="BK244"/>
  <c r="J247"/>
  <c r="BK205"/>
  <c r="BK148"/>
  <c r="J244"/>
  <c r="BK151"/>
  <c i="2" l="1" r="BK230"/>
  <c r="J230"/>
  <c r="J100"/>
  <c r="R230"/>
  <c r="BK123"/>
  <c r="BK122"/>
  <c r="J122"/>
  <c i="3" r="T122"/>
  <c r="T121"/>
  <c r="BK122"/>
  <c r="J122"/>
  <c r="J99"/>
  <c i="5" r="BK143"/>
  <c r="J143"/>
  <c r="J100"/>
  <c r="T204"/>
  <c r="BK290"/>
  <c r="J290"/>
  <c r="J116"/>
  <c i="2" r="T123"/>
  <c i="4" r="BK171"/>
  <c r="J171"/>
  <c r="J103"/>
  <c i="5" r="P143"/>
  <c r="P142"/>
  <c r="BK218"/>
  <c r="J218"/>
  <c r="J108"/>
  <c r="P290"/>
  <c i="4" r="T171"/>
  <c r="T126"/>
  <c r="T125"/>
  <c i="5" r="T181"/>
  <c r="P240"/>
  <c r="R261"/>
  <c r="T295"/>
  <c r="T156"/>
  <c r="P181"/>
  <c r="R240"/>
  <c r="BK261"/>
  <c r="J261"/>
  <c r="J114"/>
  <c r="P295"/>
  <c i="2" r="R123"/>
  <c r="R122"/>
  <c i="5" r="BK156"/>
  <c r="J156"/>
  <c r="J102"/>
  <c r="BK181"/>
  <c r="J181"/>
  <c r="J104"/>
  <c r="R218"/>
  <c r="T261"/>
  <c r="R295"/>
  <c i="2" r="P230"/>
  <c i="5" r="P204"/>
  <c r="T257"/>
  <c i="3" r="P122"/>
  <c r="P121"/>
  <c i="1" r="AU97"/>
  <c i="5" r="R143"/>
  <c r="R142"/>
  <c r="R141"/>
  <c r="R204"/>
  <c r="BK252"/>
  <c r="J252"/>
  <c r="J112"/>
  <c r="R257"/>
  <c r="BK295"/>
  <c r="J295"/>
  <c r="J117"/>
  <c i="2" r="P123"/>
  <c r="P122"/>
  <c i="1" r="AU96"/>
  <c i="4" r="R171"/>
  <c r="R126"/>
  <c r="R125"/>
  <c i="5" r="P156"/>
  <c r="R181"/>
  <c r="T240"/>
  <c r="P252"/>
  <c r="P257"/>
  <c i="2" r="T230"/>
  <c i="5" r="BK204"/>
  <c r="J204"/>
  <c r="J107"/>
  <c r="BK257"/>
  <c r="J257"/>
  <c r="J113"/>
  <c r="R290"/>
  <c r="R156"/>
  <c r="R155"/>
  <c r="R170"/>
  <c r="P218"/>
  <c r="R252"/>
  <c i="3" r="R122"/>
  <c r="R121"/>
  <c i="5" r="P170"/>
  <c r="BK240"/>
  <c r="J240"/>
  <c r="J109"/>
  <c r="T252"/>
  <c r="T290"/>
  <c i="4" r="P171"/>
  <c r="P126"/>
  <c r="P125"/>
  <c i="1" r="AU98"/>
  <c i="5" r="T143"/>
  <c r="T142"/>
  <c r="BK170"/>
  <c r="J170"/>
  <c r="J103"/>
  <c r="T170"/>
  <c r="T218"/>
  <c r="P261"/>
  <c i="4" r="BK126"/>
  <c r="J126"/>
  <c r="J99"/>
  <c r="BK168"/>
  <c r="J168"/>
  <c r="J101"/>
  <c i="5" r="BK288"/>
  <c r="J288"/>
  <c r="J115"/>
  <c r="BK202"/>
  <c r="J202"/>
  <c r="J106"/>
  <c r="BK300"/>
  <c r="J300"/>
  <c r="J119"/>
  <c r="BK200"/>
  <c r="J200"/>
  <c r="J105"/>
  <c r="BK250"/>
  <c r="J250"/>
  <c r="J111"/>
  <c r="BK248"/>
  <c r="J248"/>
  <c r="J110"/>
  <c i="6" r="BK118"/>
  <c r="J118"/>
  <c r="J97"/>
  <c i="5" r="BK142"/>
  <c r="J142"/>
  <c r="J99"/>
  <c i="6" r="F113"/>
  <c r="E85"/>
  <c r="J89"/>
  <c r="J91"/>
  <c r="F92"/>
  <c r="BE119"/>
  <c i="5" r="BE188"/>
  <c r="BE225"/>
  <c r="BE228"/>
  <c r="BE230"/>
  <c r="BE233"/>
  <c r="BE255"/>
  <c r="BE259"/>
  <c r="BE264"/>
  <c r="BE265"/>
  <c r="J91"/>
  <c r="BE147"/>
  <c r="BE174"/>
  <c r="BE199"/>
  <c r="BE203"/>
  <c r="BE213"/>
  <c r="BE219"/>
  <c r="BE227"/>
  <c r="BE242"/>
  <c r="BE169"/>
  <c r="BE186"/>
  <c r="F137"/>
  <c r="BE161"/>
  <c r="BE166"/>
  <c r="BE193"/>
  <c r="BE194"/>
  <c r="BE207"/>
  <c r="BE236"/>
  <c r="BE239"/>
  <c r="BE247"/>
  <c r="BE251"/>
  <c r="BE262"/>
  <c r="BE270"/>
  <c r="BE271"/>
  <c r="BE285"/>
  <c i="4" r="BK125"/>
  <c r="J125"/>
  <c r="J98"/>
  <c i="5" r="E85"/>
  <c r="J137"/>
  <c r="BE157"/>
  <c r="BE158"/>
  <c r="BE172"/>
  <c r="BE178"/>
  <c r="BE190"/>
  <c r="BE198"/>
  <c r="BE208"/>
  <c r="BE211"/>
  <c r="BE214"/>
  <c r="BE220"/>
  <c r="BE244"/>
  <c r="BE249"/>
  <c r="F94"/>
  <c r="BE149"/>
  <c r="BE160"/>
  <c r="BE210"/>
  <c r="BE167"/>
  <c r="BE183"/>
  <c r="BE205"/>
  <c r="BE222"/>
  <c r="BE224"/>
  <c r="BE232"/>
  <c r="BE173"/>
  <c r="BE226"/>
  <c r="BE231"/>
  <c r="BE243"/>
  <c r="BE263"/>
  <c r="BE146"/>
  <c r="BE148"/>
  <c r="BE154"/>
  <c r="BE176"/>
  <c r="BE206"/>
  <c r="BE216"/>
  <c r="BE229"/>
  <c r="BE277"/>
  <c r="BE280"/>
  <c r="BE281"/>
  <c r="BE287"/>
  <c r="BE171"/>
  <c r="BE175"/>
  <c r="BE180"/>
  <c r="BE196"/>
  <c r="BE212"/>
  <c r="BE235"/>
  <c r="BE254"/>
  <c r="BE266"/>
  <c r="BE182"/>
  <c r="BE221"/>
  <c r="BE246"/>
  <c r="BE256"/>
  <c r="BE291"/>
  <c r="BE144"/>
  <c r="BE150"/>
  <c r="BE151"/>
  <c r="BE163"/>
  <c r="BE179"/>
  <c r="BE191"/>
  <c r="BE195"/>
  <c r="BE201"/>
  <c r="BE267"/>
  <c r="BE272"/>
  <c r="BE274"/>
  <c r="BE276"/>
  <c r="BE289"/>
  <c r="BE294"/>
  <c r="BE296"/>
  <c r="BE297"/>
  <c r="BE298"/>
  <c r="BE301"/>
  <c r="BE152"/>
  <c r="BE164"/>
  <c r="BE165"/>
  <c r="BE168"/>
  <c r="BE177"/>
  <c r="BE185"/>
  <c r="BE197"/>
  <c r="BE223"/>
  <c r="BE238"/>
  <c r="BE245"/>
  <c r="BE145"/>
  <c r="BE153"/>
  <c r="BE184"/>
  <c r="BE209"/>
  <c r="BE215"/>
  <c r="BE234"/>
  <c r="BE241"/>
  <c r="BE292"/>
  <c r="BE293"/>
  <c r="BE217"/>
  <c r="BE237"/>
  <c r="BE253"/>
  <c r="BE258"/>
  <c r="BE268"/>
  <c r="BE269"/>
  <c r="BE278"/>
  <c r="BE279"/>
  <c r="BE283"/>
  <c r="BE286"/>
  <c i="4" r="J91"/>
  <c r="F94"/>
  <c r="E113"/>
  <c r="J121"/>
  <c r="BE147"/>
  <c r="BE174"/>
  <c r="BE133"/>
  <c r="BE146"/>
  <c r="BE137"/>
  <c r="BE160"/>
  <c r="F121"/>
  <c r="BE130"/>
  <c r="BE153"/>
  <c r="BE163"/>
  <c r="BE172"/>
  <c r="BE175"/>
  <c r="BE136"/>
  <c r="BE144"/>
  <c r="BE173"/>
  <c r="BE145"/>
  <c r="BE152"/>
  <c r="BE157"/>
  <c r="BE164"/>
  <c r="BE169"/>
  <c r="BE134"/>
  <c r="BE161"/>
  <c i="3" r="BK121"/>
  <c r="J121"/>
  <c i="4" r="BE131"/>
  <c r="BE132"/>
  <c r="BE140"/>
  <c r="BE141"/>
  <c r="BE154"/>
  <c r="BE159"/>
  <c r="BE165"/>
  <c r="BE139"/>
  <c r="BE155"/>
  <c r="BE135"/>
  <c r="BE127"/>
  <c r="BE129"/>
  <c r="BE149"/>
  <c r="BE156"/>
  <c r="BE151"/>
  <c r="BE128"/>
  <c r="BE143"/>
  <c r="BE148"/>
  <c r="BE150"/>
  <c r="BE166"/>
  <c r="BE138"/>
  <c r="BE142"/>
  <c r="BE158"/>
  <c i="3" r="F117"/>
  <c r="BE123"/>
  <c r="E109"/>
  <c r="BE132"/>
  <c i="2" r="J98"/>
  <c i="3" r="BE124"/>
  <c r="BE126"/>
  <c r="BE133"/>
  <c r="J93"/>
  <c r="BE129"/>
  <c r="BE130"/>
  <c r="BE134"/>
  <c r="J91"/>
  <c r="BE125"/>
  <c i="2" r="J123"/>
  <c r="J99"/>
  <c i="3" r="F94"/>
  <c r="BE127"/>
  <c r="BE136"/>
  <c r="BE137"/>
  <c r="BE128"/>
  <c r="BE131"/>
  <c r="BE135"/>
  <c i="2" r="BE233"/>
  <c i="1" r="AW96"/>
  <c i="2" r="J93"/>
  <c r="E110"/>
  <c r="J116"/>
  <c r="BE124"/>
  <c r="BE126"/>
  <c r="BE129"/>
  <c r="BE132"/>
  <c r="BE133"/>
  <c r="BE140"/>
  <c r="BE141"/>
  <c r="BE153"/>
  <c r="BE154"/>
  <c r="BE155"/>
  <c r="BE162"/>
  <c r="BE171"/>
  <c r="BE174"/>
  <c r="BE175"/>
  <c r="BE192"/>
  <c r="BE196"/>
  <c r="BE197"/>
  <c r="BE198"/>
  <c r="BE201"/>
  <c r="BE203"/>
  <c r="BE204"/>
  <c r="BE206"/>
  <c r="BE209"/>
  <c r="BE211"/>
  <c r="BE216"/>
  <c r="BE218"/>
  <c r="BE221"/>
  <c r="BE224"/>
  <c r="BE232"/>
  <c r="BE228"/>
  <c r="BE229"/>
  <c i="1" r="BA96"/>
  <c i="2" r="F118"/>
  <c r="F119"/>
  <c r="BE131"/>
  <c r="BE142"/>
  <c r="BE144"/>
  <c r="BE145"/>
  <c r="BE146"/>
  <c r="BE148"/>
  <c r="BE149"/>
  <c r="BE150"/>
  <c r="BE151"/>
  <c r="BE156"/>
  <c r="BE157"/>
  <c r="BE158"/>
  <c r="BE163"/>
  <c r="BE166"/>
  <c r="BE172"/>
  <c r="BE173"/>
  <c r="BE184"/>
  <c r="BE186"/>
  <c r="BE200"/>
  <c r="BE208"/>
  <c r="BE210"/>
  <c r="BE213"/>
  <c r="BE215"/>
  <c r="BE219"/>
  <c r="BE220"/>
  <c r="BE222"/>
  <c r="BE223"/>
  <c r="BE225"/>
  <c r="BE231"/>
  <c i="1" r="BB96"/>
  <c i="2" r="BE125"/>
  <c r="BE130"/>
  <c r="BE136"/>
  <c r="BE147"/>
  <c r="BE152"/>
  <c r="BE161"/>
  <c r="BE164"/>
  <c r="BE169"/>
  <c r="BE170"/>
  <c r="BE180"/>
  <c r="BE183"/>
  <c r="BE187"/>
  <c r="BE191"/>
  <c r="BE193"/>
  <c r="BE194"/>
  <c r="BE195"/>
  <c r="BE199"/>
  <c r="BE202"/>
  <c r="BE205"/>
  <c r="BE207"/>
  <c r="BE212"/>
  <c r="BE214"/>
  <c r="BE217"/>
  <c r="BE227"/>
  <c i="1" r="BC96"/>
  <c r="BD96"/>
  <c i="2" r="BE127"/>
  <c r="BE128"/>
  <c r="BE134"/>
  <c r="BE135"/>
  <c r="BE137"/>
  <c r="BE139"/>
  <c r="BE159"/>
  <c r="BE160"/>
  <c r="BE165"/>
  <c r="BE167"/>
  <c r="BE168"/>
  <c r="BE176"/>
  <c r="BE177"/>
  <c r="BE178"/>
  <c r="BE179"/>
  <c r="BE181"/>
  <c r="BE182"/>
  <c r="BE185"/>
  <c r="BE188"/>
  <c r="BE189"/>
  <c r="BE190"/>
  <c r="BE226"/>
  <c i="3" r="F36"/>
  <c i="1" r="BA97"/>
  <c i="5" r="F37"/>
  <c i="1" r="BB99"/>
  <c i="4" r="F38"/>
  <c i="1" r="BC98"/>
  <c i="4" r="F36"/>
  <c i="1" r="BA98"/>
  <c i="2" r="J32"/>
  <c i="4" r="J36"/>
  <c i="1" r="AW98"/>
  <c i="3" r="F38"/>
  <c i="1" r="BC97"/>
  <c i="5" r="F38"/>
  <c i="1" r="BC99"/>
  <c i="3" r="J32"/>
  <c i="5" r="J36"/>
  <c i="1" r="AW99"/>
  <c i="4" r="F39"/>
  <c i="1" r="BD98"/>
  <c r="AS94"/>
  <c i="5" r="F36"/>
  <c i="1" r="BA99"/>
  <c i="4" r="F37"/>
  <c i="1" r="BB98"/>
  <c i="3" r="F39"/>
  <c i="1" r="BD97"/>
  <c i="5" r="F39"/>
  <c i="1" r="BD99"/>
  <c i="3" r="J36"/>
  <c i="1" r="AW97"/>
  <c i="3" r="F37"/>
  <c i="1" r="BB97"/>
  <c i="6" r="F33"/>
  <c i="1" r="AZ100"/>
  <c i="6" r="F34"/>
  <c i="1" r="BA100"/>
  <c i="5" l="1" r="T155"/>
  <c r="T141"/>
  <c r="P155"/>
  <c r="P141"/>
  <c i="1" r="AU99"/>
  <c i="2" r="T122"/>
  <c i="5" r="BK155"/>
  <c r="J155"/>
  <c r="J101"/>
  <c i="1" r="AG96"/>
  <c i="5" r="BK299"/>
  <c r="J299"/>
  <c r="J118"/>
  <c i="6" r="BK117"/>
  <c r="J117"/>
  <c r="J96"/>
  <c i="5" r="BK141"/>
  <c r="J141"/>
  <c r="J98"/>
  <c i="1" r="AG97"/>
  <c i="3" r="J98"/>
  <c i="2" r="J35"/>
  <c i="1" r="AV96"/>
  <c r="AT96"/>
  <c r="AN96"/>
  <c r="AU95"/>
  <c i="3" r="J35"/>
  <c i="1" r="AV97"/>
  <c r="AT97"/>
  <c r="AN97"/>
  <c i="5" r="J35"/>
  <c i="1" r="AV99"/>
  <c r="AT99"/>
  <c i="2" r="F35"/>
  <c i="1" r="AZ96"/>
  <c i="4" r="J35"/>
  <c i="1" r="AV98"/>
  <c r="AT98"/>
  <c i="3" r="F35"/>
  <c i="1" r="AZ97"/>
  <c r="BC95"/>
  <c r="AY95"/>
  <c r="BD95"/>
  <c i="4" r="F35"/>
  <c i="1" r="AZ98"/>
  <c i="4" r="J32"/>
  <c i="1" r="AG98"/>
  <c r="BB95"/>
  <c r="AX95"/>
  <c i="5" r="F35"/>
  <c i="1" r="AZ99"/>
  <c r="BA95"/>
  <c r="AW95"/>
  <c i="6" r="J33"/>
  <c i="1" r="AV100"/>
  <c r="AT100"/>
  <c l="1" r="AN98"/>
  <c i="4" r="J41"/>
  <c i="3" r="J41"/>
  <c i="2" r="J41"/>
  <c i="1" r="BD94"/>
  <c r="W33"/>
  <c i="6" r="J30"/>
  <c i="1" r="AG100"/>
  <c r="BB94"/>
  <c r="W31"/>
  <c r="BA94"/>
  <c r="W30"/>
  <c r="AU94"/>
  <c i="5" r="J32"/>
  <c i="1" r="AG99"/>
  <c r="AN99"/>
  <c r="BC94"/>
  <c r="W32"/>
  <c r="AZ95"/>
  <c i="6" l="1" r="J39"/>
  <c i="5" r="J41"/>
  <c i="1" r="AN100"/>
  <c r="AY94"/>
  <c r="AX94"/>
  <c r="AZ94"/>
  <c r="W29"/>
  <c r="AV95"/>
  <c r="AT95"/>
  <c r="AG95"/>
  <c r="AG94"/>
  <c r="AK26"/>
  <c r="AW94"/>
  <c r="AK30"/>
  <c l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<sst xmlns="http://schemas.openxmlformats.org/spreadsheetml/2006/main">
  <si>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</si>
  <si>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</si>
  <si>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</si>
  <si>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</si>
  <si>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</si>
  <si>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{14f62e7b-3dda-4373-8091-a466819daea6}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</si>
  <si>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</si>
  <si>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</si>
  <si>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</si>
  <si>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</si>
  <si>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</si>
  <si>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</si>
  <si>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</si>
  <si>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</si>
  <si>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221104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</si>
  <si>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</si>
  <si>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</si>
  <si>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trafostanice VD Ústí n.L.-západ</t>
  </si>
  <si>
    <t>KSO:</t>
  </si>
  <si>
    <t>CC-CZ:</t>
  </si>
  <si>
    <t>Místo:</t>
  </si>
  <si>
    <t>Ústí-TS-VD</t>
  </si>
  <si>
    <t>Datum:</t>
  </si>
  <si>
    <t>4. 11. 2022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</si>
  <si>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</si>
  <si>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</si>
  <si>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</si>
  <si>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</si>
  <si>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</si>
  <si>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</si>
  <si>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</si>
  <si>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</si>
  <si>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</si>
  <si>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Jilich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</si>
  <si>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</si>
  <si>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</si>
  <si>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</si>
  <si>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</si>
  <si>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</si>
  <si>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</si>
  <si>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</si>
  <si>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</si>
  <si>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</si>
  <si>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</si>
  <si>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</si>
  <si>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</si>
  <si>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</si>
  <si>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</si>
  <si>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</si>
  <si>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</si>
  <si>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</si>
  <si>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</si>
  <si>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</si>
  <si>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</si>
  <si>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</si>
  <si>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</si>
  <si>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</si>
  <si>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</si>
  <si>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</si>
  <si>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</si>
  <si>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</si>
  <si>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</si>
  <si>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</si>
  <si>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</si>
  <si>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</si>
  <si>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</si>
  <si>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</si>
  <si>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</si>
  <si>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</si>
  <si>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</si>
  <si>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</si>
  <si>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</si>
  <si>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</si>
  <si>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</si>
  <si>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</si>
  <si>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</si>
  <si>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</si>
  <si>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</si>
  <si>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</si>
  <si>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PS01</t>
  </si>
  <si>
    <t>trafostanice</t>
  </si>
  <si>
    <t>STA</t>
  </si>
  <si>
    <t>1</t>
  </si>
  <si>
    <t>{a992f27e-cd05-4e3e-a31b-6146a209d551}</t>
  </si>
  <si>
    <t>2</t>
  </si>
  <si>
    <t>/</t>
  </si>
  <si>
    <t>technologie</t>
  </si>
  <si>
    <t>Soupis</t>
  </si>
  <si>
    <t>{1c517843-013d-422e-b7b6-b83cf6f9958d}</t>
  </si>
  <si>
    <t>DŘT</t>
  </si>
  <si>
    <t>{068634b8-aa50-469e-989d-3c64bc30f52d}</t>
  </si>
  <si>
    <t>3</t>
  </si>
  <si>
    <t>elektoinstalace</t>
  </si>
  <si>
    <t>{ce74b543-cc1c-4667-a865-a1e9b256c68c}</t>
  </si>
  <si>
    <t>4</t>
  </si>
  <si>
    <t>stavební práce</t>
  </si>
  <si>
    <t>{156b660e-c013-47dd-8313-29d9f1391162}</t>
  </si>
  <si>
    <t>VRN</t>
  </si>
  <si>
    <t>VON</t>
  </si>
  <si>
    <t>{f8269715-c831-479d-b816-d7da466a6550}</t>
  </si>
  <si>
    <t>KRYCÍ LIST SOUPISU PRACÍ</t>
  </si>
  <si>
    <t>Objekt:</t>
  </si>
  <si>
    <t>PS01 - trafostanice</t>
  </si>
  <si>
    <t>Soupis:</t>
  </si>
  <si>
    <t>1 - technologie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</si>
  <si>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</si>
  <si>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</si>
  <si>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</si>
  <si>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</si>
  <si>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</si>
  <si>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</si>
  <si>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</si>
  <si>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</si>
  <si>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</si>
  <si>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</si>
  <si>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</si>
  <si>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</si>
  <si>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</si>
  <si>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</si>
  <si>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</si>
  <si>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</si>
  <si>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</si>
  <si>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</si>
  <si>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</si>
  <si>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</si>
  <si>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</si>
  <si>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</si>
  <si>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5</t>
  </si>
  <si>
    <t>ROZPOCET</t>
  </si>
  <si>
    <t>M</t>
  </si>
  <si>
    <t>7495400300-R</t>
  </si>
  <si>
    <t>Transformátory Transformátory 3-f, 10/0,4 kV - olejové hermetizované 1000kVA</t>
  </si>
  <si>
    <t>kus</t>
  </si>
  <si>
    <t>8</t>
  </si>
  <si>
    <t>569906774</t>
  </si>
  <si>
    <t>K</t>
  </si>
  <si>
    <t>7495451016</t>
  </si>
  <si>
    <t>Montáž transformátorů vn/tlumivek přes 630 kVA</t>
  </si>
  <si>
    <t>Sborník UOŽI 01 2022</t>
  </si>
  <si>
    <t>191988572</t>
  </si>
  <si>
    <t>7495100160</t>
  </si>
  <si>
    <t>Rozvaděče vn Modulární rozváděč 3-f do Un 25kV,630A, 20kA 24kV SafePlus V, trafa, REF615, motor, s izolací SF6, připojovací pole s vypínačem, ochranou REF615, motorovým ovládáním, průvlekovými transformátory proudu</t>
  </si>
  <si>
    <t>128</t>
  </si>
  <si>
    <t>-396586028</t>
  </si>
  <si>
    <t>7495100190</t>
  </si>
  <si>
    <t>Rozvaděče vn Modulární rozváděč 3-f do Un 25kV,630A, 20kA 24kV SafePlus M PTP, PTN, s izolací SF6, pole měření s proudovými a napěťovými měniči</t>
  </si>
  <si>
    <t>2061322651</t>
  </si>
  <si>
    <t>7495100150</t>
  </si>
  <si>
    <t>Rozvaděče vn Modulární rozváděč 3-f do Un 25kV,630A, 20kA 24kV SafePlus F, s izolací SF6, připojovací pole s odpínačem s pojistkami</t>
  </si>
  <si>
    <t>-695174215</t>
  </si>
  <si>
    <t>6</t>
  </si>
  <si>
    <t>7495151010</t>
  </si>
  <si>
    <t>Montáž pole vn rozvaděčů 3-f Un do 25 kV AC</t>
  </si>
  <si>
    <t>512</t>
  </si>
  <si>
    <t>-54679878</t>
  </si>
  <si>
    <t>7</t>
  </si>
  <si>
    <t>7492400370-R</t>
  </si>
  <si>
    <t>Kabely, vodiče - vn Kabely do 22kV včetně 22-CXEKVCEY do 1x70/16 mm2, kabel silový, stíněný</t>
  </si>
  <si>
    <t>m</t>
  </si>
  <si>
    <t>-176882029</t>
  </si>
  <si>
    <t>7492451010</t>
  </si>
  <si>
    <t>Montáž kabelů vn jednožílových do 120 mm2</t>
  </si>
  <si>
    <t>865890766</t>
  </si>
  <si>
    <t>9</t>
  </si>
  <si>
    <t>7492700920</t>
  </si>
  <si>
    <t>Ukončení vodičů a kabelů VN Připojovací systémy pro izolované rozvaděče vn Izolovaný adaptér pro připojení do rozvaděče do 35kV (sada 3ks ), 95 - 185 mm2</t>
  </si>
  <si>
    <t>-1487403544</t>
  </si>
  <si>
    <t>10</t>
  </si>
  <si>
    <t>7492700910</t>
  </si>
  <si>
    <t>Ukončení vodičů a kabelů VN Připojovací systémy pro izolované rozvaděče vn Izolovaný adaptér pro připojení do rozvaděče do 35kV (sada 3ks ), do 70mm2</t>
  </si>
  <si>
    <t>1529103889</t>
  </si>
  <si>
    <t>11</t>
  </si>
  <si>
    <t>7492700770</t>
  </si>
  <si>
    <t>Ukončení vodičů a kabelů VN Kabelové koncovky pro plastové kabely nad 6kV Vnitřní pro jednožílové kabely s plastovou izolací, 10-35kV, do 70 mm2</t>
  </si>
  <si>
    <t>-582089476</t>
  </si>
  <si>
    <t>12</t>
  </si>
  <si>
    <t>7492454030</t>
  </si>
  <si>
    <t>Montáž připojovacích systémů pro izolované vodiče a pomocné práce pro kabely vn sady izolovaných adaptérů (3 ks) pro připojení vn kabelu do vn rozvaděče</t>
  </si>
  <si>
    <t>1346956820</t>
  </si>
  <si>
    <t>13</t>
  </si>
  <si>
    <t>7492453010</t>
  </si>
  <si>
    <t>Montáž koncovek kabelů vn jednožílových do 120 mm2</t>
  </si>
  <si>
    <t>-836819985</t>
  </si>
  <si>
    <t>14</t>
  </si>
  <si>
    <t>7495500080-R</t>
  </si>
  <si>
    <t>Provoz mobilní trafostanice 1600kVA</t>
  </si>
  <si>
    <t>den</t>
  </si>
  <si>
    <t>-1590619248</t>
  </si>
  <si>
    <t>P</t>
  </si>
  <si>
    <t>Poznámka k položce:_x000d_
provoz mobilní TS, vč. dovozu na místo</t>
  </si>
  <si>
    <t>7495471022</t>
  </si>
  <si>
    <t>Demontáže transformátorů třífázových vn/nn do 630 kVA</t>
  </si>
  <si>
    <t>-112367160</t>
  </si>
  <si>
    <t>16</t>
  </si>
  <si>
    <t>7495171010</t>
  </si>
  <si>
    <t>Demontáže vn rozvaděčů pole rozvaděče 3-f do Un 38,5 kV AC</t>
  </si>
  <si>
    <t>1656399881</t>
  </si>
  <si>
    <t>17</t>
  </si>
  <si>
    <t>7492471020</t>
  </si>
  <si>
    <t>Demontáže kabelových vedení vn</t>
  </si>
  <si>
    <t>-1806835761</t>
  </si>
  <si>
    <t>18</t>
  </si>
  <si>
    <t>7493102280-R</t>
  </si>
  <si>
    <t>Rozvaděč nn, vč. kompenzačního pole s regulátorem ve vnitřní rozvodně</t>
  </si>
  <si>
    <t>-1985784682</t>
  </si>
  <si>
    <t>Poznámka k položce:_x000d_
pole rozvodny RNN1 a 2, RK 1 a 2 dle TOS</t>
  </si>
  <si>
    <t>19</t>
  </si>
  <si>
    <t>7494251012</t>
  </si>
  <si>
    <t>Montáž rozvaděčů skříňových oceloplechových IP40, prázdných jednostranného pole výška do 2 250 mm hloubka do 800 mm š 600-800 mm</t>
  </si>
  <si>
    <t>-1022818400</t>
  </si>
  <si>
    <t>20</t>
  </si>
  <si>
    <t>7494253012</t>
  </si>
  <si>
    <t>Montáž kompenzačního rozvaděče včetně skříně a regulátoru přes 100 do 350 kVAr</t>
  </si>
  <si>
    <t>-139661483</t>
  </si>
  <si>
    <t>7491403290</t>
  </si>
  <si>
    <t>Kabelové rošty a žlaby Kabelové žlaby drátěné, pozinkované MERKUR 200/50 M2 galv.zinek</t>
  </si>
  <si>
    <t>-256639835</t>
  </si>
  <si>
    <t>22</t>
  </si>
  <si>
    <t>7491403310</t>
  </si>
  <si>
    <t>Kabelové rošty a žlaby Kabelové žlaby drátěné, pozinkované MERKUR 300/50 M2 galv.zinek</t>
  </si>
  <si>
    <t>670594912</t>
  </si>
  <si>
    <t>23</t>
  </si>
  <si>
    <t>7491403330</t>
  </si>
  <si>
    <t>Kabelové rošty a žlaby Kabelové žlaby drátěné, pozinkované MERKUR 500/50 M2 galv.zinek</t>
  </si>
  <si>
    <t>-931553727</t>
  </si>
  <si>
    <t>24</t>
  </si>
  <si>
    <t>7491454018</t>
  </si>
  <si>
    <t>Montáž drátěných kabelových roštů výšky 60 mm, šířky 422 mm</t>
  </si>
  <si>
    <t>234706848</t>
  </si>
  <si>
    <t>25</t>
  </si>
  <si>
    <t>7497300010</t>
  </si>
  <si>
    <t xml:space="preserve">Vodiče trakčního vedení  Ocelové konstrukce nestandartní</t>
  </si>
  <si>
    <t>kg</t>
  </si>
  <si>
    <t>-1727441404</t>
  </si>
  <si>
    <t>26</t>
  </si>
  <si>
    <t>7497350010</t>
  </si>
  <si>
    <t>Montáž ocelových konstrukcí nestandardní</t>
  </si>
  <si>
    <t>985364737</t>
  </si>
  <si>
    <t>27</t>
  </si>
  <si>
    <t>7492501380</t>
  </si>
  <si>
    <t>Kabely, vodiče, šňůry Cu - nn Kabel jednožílový Cu, plastová izolace 1-YY 1 x 240 mm2</t>
  </si>
  <si>
    <t>-1503669571</t>
  </si>
  <si>
    <t>28</t>
  </si>
  <si>
    <t>7492600180</t>
  </si>
  <si>
    <t>Kabely, vodiče, šňůry Al - nn Kabel silový 4 a 5-žílový, plastová izolace 1-AYKY 3x240+120</t>
  </si>
  <si>
    <t>845415296</t>
  </si>
  <si>
    <t>29</t>
  </si>
  <si>
    <t>7492600170</t>
  </si>
  <si>
    <t>Kabely, vodiče, šňůry Al - nn Kabel silový 4 a 5-žílový, plastová izolace 1-AYKY 3x185+95</t>
  </si>
  <si>
    <t>799374708</t>
  </si>
  <si>
    <t>30</t>
  </si>
  <si>
    <t>7492600150</t>
  </si>
  <si>
    <t>Kabely, vodiče, šňůry Al - nn Kabel silový 4 a 5-žílový, plastová izolace 1-AYKY 3x120+70</t>
  </si>
  <si>
    <t>-168751442</t>
  </si>
  <si>
    <t>31</t>
  </si>
  <si>
    <t>7492600230</t>
  </si>
  <si>
    <t>Kabely, vodiče, šňůry Al - nn Kabel silový 4 a 5-žílový, plastová izolace 1-AYKY 4x70</t>
  </si>
  <si>
    <t>348973273</t>
  </si>
  <si>
    <t>32</t>
  </si>
  <si>
    <t>7492600220</t>
  </si>
  <si>
    <t>Kabely, vodiče, šňůry Al - nn Kabel silový 4 a 5-žílový, plastová izolace 1-AYKY 4x50</t>
  </si>
  <si>
    <t>1326865417</t>
  </si>
  <si>
    <t>33</t>
  </si>
  <si>
    <t>7492600190</t>
  </si>
  <si>
    <t>Kabely, vodiče, šňůry Al - nn Kabel silový 4 a 5-žílový, plastová izolace 1-AYKY 4x16</t>
  </si>
  <si>
    <t>-1516592081</t>
  </si>
  <si>
    <t>34</t>
  </si>
  <si>
    <t>7492103670</t>
  </si>
  <si>
    <t>Spojovací vedení, podpěrné izolátory Spojky, ukončení pasu, ostatní Spojka SVCZC 240 AL smršťovací</t>
  </si>
  <si>
    <t>447600551</t>
  </si>
  <si>
    <t>35</t>
  </si>
  <si>
    <t>7492103660</t>
  </si>
  <si>
    <t>Spojovací vedení, podpěrné izolátory Spojky, ukončení pasu, ostatní Spojka SVCZC 185 AL smršťovací</t>
  </si>
  <si>
    <t>-1894077241</t>
  </si>
  <si>
    <t>36</t>
  </si>
  <si>
    <t>7492103640</t>
  </si>
  <si>
    <t>Spojovací vedení, podpěrné izolátory Spojky, ukončení pasu, ostatní Spojka SVCZC 120 AL smršťovací</t>
  </si>
  <si>
    <t>1357630637</t>
  </si>
  <si>
    <t>37</t>
  </si>
  <si>
    <t>7492103310</t>
  </si>
  <si>
    <t>Spojovací vedení, podpěrné izolátory Spojky, ukončení pasu, ostatní Spojka SVCZC 70 AL smršťovací</t>
  </si>
  <si>
    <t>1305236267</t>
  </si>
  <si>
    <t>38</t>
  </si>
  <si>
    <t>7492103290</t>
  </si>
  <si>
    <t>Spojovací vedení, podpěrné izolátory Spojky, ukončení pasu, ostatní Spojka SVCZC 50 AL smršťovací</t>
  </si>
  <si>
    <t>2141335048</t>
  </si>
  <si>
    <t>39</t>
  </si>
  <si>
    <t>7492103230</t>
  </si>
  <si>
    <t>Spojovací vedení, podpěrné izolátory Spojky, ukončení pasu, ostatní Spojka SVCZC 16 AL smršťovací</t>
  </si>
  <si>
    <t>150876140</t>
  </si>
  <si>
    <t>40</t>
  </si>
  <si>
    <t>7492552018</t>
  </si>
  <si>
    <t>Montáž kabelů jednožílových Cu do 300 mm2</t>
  </si>
  <si>
    <t>1171999063</t>
  </si>
  <si>
    <t>41</t>
  </si>
  <si>
    <t>7492751010</t>
  </si>
  <si>
    <t>Montáž ukončení kabelů nn v rozvaděči nebo na přístroji izolovaných s označením 1 - žílových do 240 mm2</t>
  </si>
  <si>
    <t>796772817</t>
  </si>
  <si>
    <t>42</t>
  </si>
  <si>
    <t>7492752018</t>
  </si>
  <si>
    <t>Montáž ukončení kabelů nn kabelovou spojkou 3/4/5 - žílové kabely s plastovou izolací do 240 mm2</t>
  </si>
  <si>
    <t>1232445871</t>
  </si>
  <si>
    <t>43</t>
  </si>
  <si>
    <t>7492752016</t>
  </si>
  <si>
    <t>Montáž ukončení kabelů nn kabelovou spojkou 3/4/5 - žílové kabely s plastovou izolací do 120 mm2</t>
  </si>
  <si>
    <t>-1859219823</t>
  </si>
  <si>
    <t>44</t>
  </si>
  <si>
    <t>7492752014</t>
  </si>
  <si>
    <t>Montáž ukončení kabelů nn kabelovou spojkou 3/4/5 - žílové kabely s plastovou izolací do 70 mm2</t>
  </si>
  <si>
    <t>211760409</t>
  </si>
  <si>
    <t>45</t>
  </si>
  <si>
    <t>7492752010</t>
  </si>
  <si>
    <t>Montáž ukončení kabelů nn kabelovou spojkou 3/4/5 - žílové kabely s plastovou izolací do 16 mm2</t>
  </si>
  <si>
    <t>1526691413</t>
  </si>
  <si>
    <t>46</t>
  </si>
  <si>
    <t>7492751028</t>
  </si>
  <si>
    <t>Montáž ukončení kabelů nn v rozvaděči nebo na přístroji izolovaných s označením 2 - 5-ti žílových do 240 mm2</t>
  </si>
  <si>
    <t>Sborník UOŽI 01 2021</t>
  </si>
  <si>
    <t>1783508635</t>
  </si>
  <si>
    <t>47</t>
  </si>
  <si>
    <t>7492751026</t>
  </si>
  <si>
    <t>Montáž ukončení kabelů nn v rozvaděči nebo na přístroji izolovaných s označením 2 - 5-ti žílových do 150 mm2</t>
  </si>
  <si>
    <t>-457275432</t>
  </si>
  <si>
    <t>48</t>
  </si>
  <si>
    <t>7492751024</t>
  </si>
  <si>
    <t>Montáž ukončení kabelů nn v rozvaděči nebo na přístroji izolovaných s označením 2 - 5-ti žílových do 70 mm2</t>
  </si>
  <si>
    <t>-456355772</t>
  </si>
  <si>
    <t>49</t>
  </si>
  <si>
    <t>7492751022</t>
  </si>
  <si>
    <t>Montáž ukončení kabelů nn v rozvaděči nebo na přístroji izolovaných s označením 2 - 5-ti žílových do 25 mm2</t>
  </si>
  <si>
    <t>1688048726</t>
  </si>
  <si>
    <t>50</t>
  </si>
  <si>
    <t>7492400460</t>
  </si>
  <si>
    <t>Kabely, vodiče - vn Kabely nad 22kV Označovací štítek na kabel (100 ks)</t>
  </si>
  <si>
    <t>sada</t>
  </si>
  <si>
    <t>197886768</t>
  </si>
  <si>
    <t>51</t>
  </si>
  <si>
    <t>7492756020</t>
  </si>
  <si>
    <t>Pomocné práce pro montáž kabelů montáž označovacího štítku na kabel</t>
  </si>
  <si>
    <t>-1051408685</t>
  </si>
  <si>
    <t>52</t>
  </si>
  <si>
    <t>7492300130</t>
  </si>
  <si>
    <t>Závěsný systém vn Ostatní příslušenství Kabelová příchytka plastová KHF 50-76</t>
  </si>
  <si>
    <t>2046976681</t>
  </si>
  <si>
    <t>53</t>
  </si>
  <si>
    <t>7492300140</t>
  </si>
  <si>
    <t>Závěsný systém vn Ostatní příslušenství Kabelová příchytka 40 C 29-40</t>
  </si>
  <si>
    <t>472203642</t>
  </si>
  <si>
    <t>54</t>
  </si>
  <si>
    <t>7492454020</t>
  </si>
  <si>
    <t>Montáž připojovacích systémů pro izolované vodiče a pomocné práce pro kabely vn kabelová příchytka</t>
  </si>
  <si>
    <t>1691510894</t>
  </si>
  <si>
    <t>55</t>
  </si>
  <si>
    <t>7491510050</t>
  </si>
  <si>
    <t>Protipožární a kabelové ucpávky Protipožární ucpávky a tmely pod rozvaděč do EI 90 min.</t>
  </si>
  <si>
    <t>m2</t>
  </si>
  <si>
    <t>165689068</t>
  </si>
  <si>
    <t>56</t>
  </si>
  <si>
    <t>7491510060</t>
  </si>
  <si>
    <t>Protipožární a kabelové ucpávky Protipožární ucpávky a tmely stěnou / stropem, tl. do 50cm, do EI 90 min.</t>
  </si>
  <si>
    <t>613175710</t>
  </si>
  <si>
    <t>57</t>
  </si>
  <si>
    <t>7491510070</t>
  </si>
  <si>
    <t>Protipožární a kabelové ucpávky Protipožární ucpávky a tmely prostupu kabelového pr.do 110 mm, do EI 90 min.</t>
  </si>
  <si>
    <t>-1962882971</t>
  </si>
  <si>
    <t>58</t>
  </si>
  <si>
    <t>7491510080</t>
  </si>
  <si>
    <t>Protipožární a kabelové ucpávky Protipožární ucpávky a tmely prostupu kabelového pr.do 200 mm, do EI 90 min.</t>
  </si>
  <si>
    <t>-1038722946</t>
  </si>
  <si>
    <t>59</t>
  </si>
  <si>
    <t>7491552010</t>
  </si>
  <si>
    <t>Montáž protipožárních ucpávek a tmelů protipožární ucpávka pod rozvaděč, do EI 90 min.</t>
  </si>
  <si>
    <t>2112107093</t>
  </si>
  <si>
    <t>60</t>
  </si>
  <si>
    <t>7491552012</t>
  </si>
  <si>
    <t>Montáž protipožárních ucpávek a tmelů protipožární ucpávka stěnou nebo stropem tloušťky do 50 cm, do EI 90 min.</t>
  </si>
  <si>
    <t>1595002121</t>
  </si>
  <si>
    <t>61</t>
  </si>
  <si>
    <t>7491552020</t>
  </si>
  <si>
    <t>Montáž protipožárních ucpávek a tmelů protipožární ucpávka kabelového prostupu, průměru do 110 mm, do EI 90 min.</t>
  </si>
  <si>
    <t>1708636064</t>
  </si>
  <si>
    <t>62</t>
  </si>
  <si>
    <t>7491552022</t>
  </si>
  <si>
    <t>Montáž protipožárních ucpávek a tmelů protipožární ucpávka kabelového prostupu, průměru do 200 mm, do EI 90 min.</t>
  </si>
  <si>
    <t>962771085</t>
  </si>
  <si>
    <t>63</t>
  </si>
  <si>
    <t>7494271015</t>
  </si>
  <si>
    <t>Demontáž rozvaděčů 1 kusu pole nn</t>
  </si>
  <si>
    <t>1094765597</t>
  </si>
  <si>
    <t>64</t>
  </si>
  <si>
    <t>7492471010</t>
  </si>
  <si>
    <t>Demontáže kabelových vedení nn</t>
  </si>
  <si>
    <t>1969382652</t>
  </si>
  <si>
    <t>65</t>
  </si>
  <si>
    <t>7491600020</t>
  </si>
  <si>
    <t>Uzemnění Vnitřní Uzemňovací vedení na povrchu, páskem FeZn do 120 mm2</t>
  </si>
  <si>
    <t>-1446180886</t>
  </si>
  <si>
    <t>66</t>
  </si>
  <si>
    <t>7491600080</t>
  </si>
  <si>
    <t>Uzemnění Vnitřní H07V-U 16 žz (CY)</t>
  </si>
  <si>
    <t>-758158044</t>
  </si>
  <si>
    <t>67</t>
  </si>
  <si>
    <t>7491600110</t>
  </si>
  <si>
    <t>Uzemnění Vnitřní Svorka OBO 1801 ekvipotenciální</t>
  </si>
  <si>
    <t>951158603</t>
  </si>
  <si>
    <t>68</t>
  </si>
  <si>
    <t>7491601340</t>
  </si>
  <si>
    <t>Uzemnění Hromosvodné vedení Svorka SK</t>
  </si>
  <si>
    <t>939332150</t>
  </si>
  <si>
    <t>69</t>
  </si>
  <si>
    <t>35442111-R</t>
  </si>
  <si>
    <t>manžeta těsnící pro plochý vodič</t>
  </si>
  <si>
    <t>1567400717</t>
  </si>
  <si>
    <t>70</t>
  </si>
  <si>
    <t>7491651010</t>
  </si>
  <si>
    <t>Montáž vnitřního uzemnění uzemňovacích vodičů pevně na povrchu z pozinkované oceli (FeZn) do 120 mm2</t>
  </si>
  <si>
    <t>-1597334141</t>
  </si>
  <si>
    <t>71</t>
  </si>
  <si>
    <t>7491651035</t>
  </si>
  <si>
    <t>Montáž vnitřního uzemnění ochranné pospojování pevně vodič Cu 4-16 mm2</t>
  </si>
  <si>
    <t>891552756</t>
  </si>
  <si>
    <t>72</t>
  </si>
  <si>
    <t>7491651044</t>
  </si>
  <si>
    <t>Montáž vnitřního uzemnění ostatní svorka zkušební, spojovací, odbočná a upevňovací</t>
  </si>
  <si>
    <t>-259339000</t>
  </si>
  <si>
    <t>73</t>
  </si>
  <si>
    <t>7491651048</t>
  </si>
  <si>
    <t>Montáž vnitřního uzemnění ostatní ekvipotenciální svorkovnice do 6 x 16 mm2, krytá</t>
  </si>
  <si>
    <t>2135680834</t>
  </si>
  <si>
    <t>74</t>
  </si>
  <si>
    <t>7491651046</t>
  </si>
  <si>
    <t>Montáž vnitřního uzemnění ostatní pouzdro pro průchod pásku FeZn 30x4 mm stěnou</t>
  </si>
  <si>
    <t>20497391</t>
  </si>
  <si>
    <t>75</t>
  </si>
  <si>
    <t>7499100440</t>
  </si>
  <si>
    <t>Ochranné prostředky a pracovní pomůcky Ostatní ochranné pomůcky Lékárnička</t>
  </si>
  <si>
    <t>-1261224351</t>
  </si>
  <si>
    <t>76</t>
  </si>
  <si>
    <t>7499100470</t>
  </si>
  <si>
    <t>Ochranné prostředky a pracovní pomůcky Ostatní ochranné pomůcky Držák nástěnný pro ochranné pomůcky</t>
  </si>
  <si>
    <t>-171028192</t>
  </si>
  <si>
    <t>77</t>
  </si>
  <si>
    <t>7499100390</t>
  </si>
  <si>
    <t>Ochranné prostředky a pracovní pomůcky Ostatní ochranné pomůcky Dielektrická obuv</t>
  </si>
  <si>
    <t>-458632463</t>
  </si>
  <si>
    <t>78</t>
  </si>
  <si>
    <t>7499100380</t>
  </si>
  <si>
    <t>Ochranné prostředky a pracovní pomůcky Ostatní ochranné pomůcky Dielektrické rukavice 500 V</t>
  </si>
  <si>
    <t>1497053095</t>
  </si>
  <si>
    <t>79</t>
  </si>
  <si>
    <t>7499100420</t>
  </si>
  <si>
    <t>Ochranné prostředky a pracovní pomůcky Ostatní ochranné pomůcky Dielektrický koberec šíře 1300 mm</t>
  </si>
  <si>
    <t>946069369</t>
  </si>
  <si>
    <t>80</t>
  </si>
  <si>
    <t>7499100327</t>
  </si>
  <si>
    <t>Ochranné prostředky a pracovní pomůcky Ostatní ochranné pomůcky Záchranný hák 38,5 kV</t>
  </si>
  <si>
    <t>-1472321052</t>
  </si>
  <si>
    <t>81</t>
  </si>
  <si>
    <t>7499100329</t>
  </si>
  <si>
    <t>Ochranné prostředky a pracovní pomůcky Ostatní ochranné pomůcky Zkratovací souprava 1kV pro vrchní vedení</t>
  </si>
  <si>
    <t>150459114</t>
  </si>
  <si>
    <t>82</t>
  </si>
  <si>
    <t>7499100090</t>
  </si>
  <si>
    <t>Ochranné prostředky a pracovní pomůcky Zkoušečky napětí s kombinovanou signalizací VN, 12kV vnitřní</t>
  </si>
  <si>
    <t>1268382716</t>
  </si>
  <si>
    <t>83</t>
  </si>
  <si>
    <t>7499100305</t>
  </si>
  <si>
    <t>Ochranné prostředky a pracovní pomůcky Bezpečnostní tabulky Mechanická zábrana mezi zařízením bez napětí a pod napětím</t>
  </si>
  <si>
    <t>-1036771874</t>
  </si>
  <si>
    <t>84</t>
  </si>
  <si>
    <t>7499100150</t>
  </si>
  <si>
    <t>Ochranné prostředky a pracovní pomůcky Bezpečnostní tabulky Vysoké napětí, životu nebezpečno, 3010</t>
  </si>
  <si>
    <t>-1068152305</t>
  </si>
  <si>
    <t>85</t>
  </si>
  <si>
    <t>7499100160</t>
  </si>
  <si>
    <t>Ochranné prostředky a pracovní pomůcky Bezpečnostní tabulky Pozor-pod napětím, 30121</t>
  </si>
  <si>
    <t>627693409</t>
  </si>
  <si>
    <t>86</t>
  </si>
  <si>
    <t>7499100170</t>
  </si>
  <si>
    <t>Ochranné prostředky a pracovní pomůcky Bezpečnostní tabulky Pozor-zpětný proud, 30131</t>
  </si>
  <si>
    <t>714589405</t>
  </si>
  <si>
    <t>87</t>
  </si>
  <si>
    <t>7499100180</t>
  </si>
  <si>
    <t>Ochranné prostředky a pracovní pomůcky Bezpečnostní tabulky Pozor-uzemněno, 30137</t>
  </si>
  <si>
    <t>934719732</t>
  </si>
  <si>
    <t>88</t>
  </si>
  <si>
    <t>7499100200</t>
  </si>
  <si>
    <t>Ochranné prostředky a pracovní pomůcky Bezpečnostní tabulky Pozor-na zařízení se pracuje, 31931</t>
  </si>
  <si>
    <t>-626243982</t>
  </si>
  <si>
    <t>89</t>
  </si>
  <si>
    <t>7499100210</t>
  </si>
  <si>
    <t>Ochranné prostředky a pracovní pomůcky Bezpečnostní tabulky Jen zde pracuj, 23902</t>
  </si>
  <si>
    <t>1831807648</t>
  </si>
  <si>
    <t>90</t>
  </si>
  <si>
    <t>7499100220</t>
  </si>
  <si>
    <t>Ochranné prostředky a pracovní pomůcky Bezpečnostní tabulky Nezapínej-na zařízení se pracuje, 14103</t>
  </si>
  <si>
    <t>-738878489</t>
  </si>
  <si>
    <t>91</t>
  </si>
  <si>
    <t>7499100310</t>
  </si>
  <si>
    <t>Ochranné prostředky a pracovní pomůcky Bezpečnostní tabulky Plakát: První pomoc [elektr]</t>
  </si>
  <si>
    <t>-1398985054</t>
  </si>
  <si>
    <t>92</t>
  </si>
  <si>
    <t>7499100320</t>
  </si>
  <si>
    <t>Ochranné prostředky a pracovní pomůcky Bezpečnostní tabulky Telefonní čísla záchr.služby</t>
  </si>
  <si>
    <t>1848111951</t>
  </si>
  <si>
    <t>93</t>
  </si>
  <si>
    <t>7499151110</t>
  </si>
  <si>
    <t>Montáž bezpečnostní tabulky výstražné nebo označovací</t>
  </si>
  <si>
    <t>-1395059137</t>
  </si>
  <si>
    <t>94</t>
  </si>
  <si>
    <t>7499351015</t>
  </si>
  <si>
    <t>Zkoušky a prohlídky rozvodných zařízení kontrola rozvaděčů nn silových, manipulačních, ovládacích, reléových, stejnosměrných 1 pole</t>
  </si>
  <si>
    <t>2026541199</t>
  </si>
  <si>
    <t>95</t>
  </si>
  <si>
    <t>7499351020</t>
  </si>
  <si>
    <t>Zkoušky a prohlídky rozvodných zařízení napěťová zkouška rozvodny včetně spínacích prvků kabel 6, 22 kV</t>
  </si>
  <si>
    <t>-2043503742</t>
  </si>
  <si>
    <t>96</t>
  </si>
  <si>
    <t>7499452010</t>
  </si>
  <si>
    <t>Vydání příkazu "B" jednoduché pracoviště</t>
  </si>
  <si>
    <t>434726801</t>
  </si>
  <si>
    <t>97</t>
  </si>
  <si>
    <t>7499751010</t>
  </si>
  <si>
    <t>Dokončovací práce na elektrickém zařízení</t>
  </si>
  <si>
    <t>hod</t>
  </si>
  <si>
    <t>2120296372</t>
  </si>
  <si>
    <t>98</t>
  </si>
  <si>
    <t>7499751030</t>
  </si>
  <si>
    <t>Dokončovací práce zkušební provoz</t>
  </si>
  <si>
    <t>2107759723</t>
  </si>
  <si>
    <t>99</t>
  </si>
  <si>
    <t>7499751040</t>
  </si>
  <si>
    <t>Dokončovací práce zaškolení obsluhy</t>
  </si>
  <si>
    <t>-1332375177</t>
  </si>
  <si>
    <t>100</t>
  </si>
  <si>
    <t>7499751050</t>
  </si>
  <si>
    <t>Dokončovací práce manipulace na zařízeních prováděné provozovatelem</t>
  </si>
  <si>
    <t>-1770250218</t>
  </si>
  <si>
    <t>101</t>
  </si>
  <si>
    <t>7499250520</t>
  </si>
  <si>
    <t>Vyhotovení výchozí revizní zprávy pro opravné práce pro objem investičních nákladů přes 500 000 do 1 000 000 Kč</t>
  </si>
  <si>
    <t>1060039227</t>
  </si>
  <si>
    <t>102</t>
  </si>
  <si>
    <t>7499250525</t>
  </si>
  <si>
    <t>Vyhotovení výchozí revizní zprávy příplatek za každých dalších i započatých 500 000 Kč přes 1 000 000 Kč</t>
  </si>
  <si>
    <t>133915371</t>
  </si>
  <si>
    <t>103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</si>
  <si>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</si>
  <si>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</si>
  <si>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1453870605</t>
  </si>
  <si>
    <t>104</t>
  </si>
  <si>
    <t>7499451010</t>
  </si>
  <si>
    <t>Vydání průkazu způsobilosti pro funkční celek, provizorní stav</t>
  </si>
  <si>
    <t>-1097052902</t>
  </si>
  <si>
    <t>Vedlejší rozpočtové náklady</t>
  </si>
  <si>
    <t>105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</si>
  <si>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</si>
  <si>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</si>
  <si>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tkm</t>
  </si>
  <si>
    <t>-152624410</t>
  </si>
  <si>
    <t>106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</si>
  <si>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</si>
  <si>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</si>
  <si>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327448073</t>
  </si>
  <si>
    <t>107</t>
  </si>
  <si>
    <t>9909000100</t>
  </si>
  <si>
    <t>Poplatek za uložení suti nebo hmot na oficiální skládku</t>
  </si>
  <si>
    <t>t</t>
  </si>
  <si>
    <t>-1593249303</t>
  </si>
  <si>
    <t>2 - DŘT</t>
  </si>
  <si>
    <t>7498100050</t>
  </si>
  <si>
    <t>DŘT, SKŘ technologie DŘT a SKŘ skříně pro automatizaci Skříň pro telemechanickou jednotku 600x2000, oboustranný přístup, vybavená</t>
  </si>
  <si>
    <t>762003410</t>
  </si>
  <si>
    <t>7498100160</t>
  </si>
  <si>
    <t>DŘT, SKŘ technologie DŘT a SKŘ skříně pro automatizaci Oddělovací členy Elektromechanické relé do 16A, DC max 24V včetně patice a LED modulu</t>
  </si>
  <si>
    <t>1538480579</t>
  </si>
  <si>
    <t>7498100630</t>
  </si>
  <si>
    <t xml:space="preserve">DŘT, SKŘ technologie DŘT a SKŘ skříně pro automatizaci Technologické switche a modemy Základní switche Průmyslový switch  5x 10/100 Base-TX portů na DIN lištu</t>
  </si>
  <si>
    <t>-870894183</t>
  </si>
  <si>
    <t>7498102050</t>
  </si>
  <si>
    <t>DŘT, SKŘ technologie DŘT a SKŘ skříně pro automatizaci Průmyslové počítače Software a ostatní Základní programové vybavení tlm. jednotky pro objekt TS</t>
  </si>
  <si>
    <t>-1825344623</t>
  </si>
  <si>
    <t>7498102080</t>
  </si>
  <si>
    <t>DŘT, SKŘ technologie DŘT a SKŘ skříně pro automatizaci Průmyslové počítače Software a ostatní SW-ovladače komunikace, parametrizace na ED - pro jeden objekt (ŽST, NS, SpS, TS)</t>
  </si>
  <si>
    <t>-1756806306</t>
  </si>
  <si>
    <t>7498132010</t>
  </si>
  <si>
    <t>Oprava SW řídící jednotky RDOOS/EOV pro zprovoznění komunikace protokolem IEC 60870-5-104</t>
  </si>
  <si>
    <t>-852226313</t>
  </si>
  <si>
    <t>7498151030</t>
  </si>
  <si>
    <t>Naprogramování, oživení a odzkoušení dotykového ovládacího panelu pro DŘT a SKŘ do celkového počtu 5 přepínatelných zobrazení ovládací plochy</t>
  </si>
  <si>
    <t>-1389185323</t>
  </si>
  <si>
    <t>7498152030</t>
  </si>
  <si>
    <t>Montáž skříně SKŘ / automatizace 1 pole</t>
  </si>
  <si>
    <t>808529787</t>
  </si>
  <si>
    <t>7498153018</t>
  </si>
  <si>
    <t>Montáž SKŘ - DŘT, IPC, PLC doplnění stávajícího programu o datovou komunikaci s nadřazeným řídícím systémem, oživení a odzkoušení PLC automatu pro zařízení DŘT, SKŘ, DDTS</t>
  </si>
  <si>
    <t>1966144345</t>
  </si>
  <si>
    <t>7498153036</t>
  </si>
  <si>
    <t>Montáž SKŘ - DŘT, IPC, PLC instalace, zprovoznění, oživení telemechanické jednotky v objektu TS</t>
  </si>
  <si>
    <t>409591</t>
  </si>
  <si>
    <t>7498153044</t>
  </si>
  <si>
    <t>Montáž SKŘ - DŘT, IPC, PLC instalace montážního materiálu v objektu SpS, TS</t>
  </si>
  <si>
    <t>1639319366</t>
  </si>
  <si>
    <t>7498153060</t>
  </si>
  <si>
    <t>Montáž SKŘ - DŘT, IPC, PLC provozní zkoušky telemechanické jednotky v objektu ŽST</t>
  </si>
  <si>
    <t>-1072408419</t>
  </si>
  <si>
    <t>7498153066</t>
  </si>
  <si>
    <t>Montáž SKŘ - DŘT, IPC, PLC provozní zkoušky telemechanické jednotky v objektu TS</t>
  </si>
  <si>
    <t>-951242238</t>
  </si>
  <si>
    <t>7498254046</t>
  </si>
  <si>
    <t>Elektrodispečink SKŘ-DŘT úprava struktur a řídících programových tabulek ŘS ED pro objekt TS</t>
  </si>
  <si>
    <t>-890298507</t>
  </si>
  <si>
    <t>1605604196</t>
  </si>
  <si>
    <t>3 - elektoinstalace</t>
  </si>
  <si>
    <t xml:space="preserve">    HSV - Práce a dodávky HSV</t>
  </si>
  <si>
    <t xml:space="preserve">    6 - Úpravy povrchů, podlahy a osazování výplní</t>
  </si>
  <si>
    <t xml:space="preserve">    M - Práce a dodávky M</t>
  </si>
  <si>
    <t xml:space="preserve">    46-M - Zemní práce při extr.mont.pracích</t>
  </si>
  <si>
    <t>7491204180</t>
  </si>
  <si>
    <t>Elektroinstalační materiál Zásuvky instalační Zásuvka dvojnásobná s ochrannými kolíky, s clonkami, šroubové svorky, IP20</t>
  </si>
  <si>
    <t>-126160823</t>
  </si>
  <si>
    <t>7491205710-R</t>
  </si>
  <si>
    <t>Elektroinstalační materiál Zásuvky instalační Zásuvka PCE 400V/32A, 5 pól., IP44, povrchová montáž</t>
  </si>
  <si>
    <t>-478492086</t>
  </si>
  <si>
    <t>7491254010</t>
  </si>
  <si>
    <t>Montáž zásuvek instalačních domovních 10/16 A, 250 V, IP20 bez přepěťové ochrany nebo se zabudovanou přepěťovou ochranou jednoduchých nebo dvojitých</t>
  </si>
  <si>
    <t>1466425476</t>
  </si>
  <si>
    <t>7491201570</t>
  </si>
  <si>
    <t>Elektroinstalační materiál Spínací přístroje instalační Spínač jednopólový, řazení 1, IP20</t>
  </si>
  <si>
    <t>462576374</t>
  </si>
  <si>
    <t>7491201700</t>
  </si>
  <si>
    <t>Elektroinstalační materiál Spínací přístroje instalační Přepínáč střídavý, řazení 6, IP20</t>
  </si>
  <si>
    <t>368904480</t>
  </si>
  <si>
    <t>7491253010</t>
  </si>
  <si>
    <t>Montáž přístrojů spínacích instalačních kolébkových velkoplošných vypínačů jednopolových řaz.1, 250 V/10 A, IP20 vč.ovl.krytu a rámečku</t>
  </si>
  <si>
    <t>-154326537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</si>
  <si>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</si>
  <si>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</si>
  <si>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-1360171922</t>
  </si>
  <si>
    <t>7491201120</t>
  </si>
  <si>
    <t>Elektroinstalační materiál Elektroinstalační krabice a rozvodky Bez zapojení Krabice KP 68/2 kruhová</t>
  </si>
  <si>
    <t>687391773</t>
  </si>
  <si>
    <t>7491201200</t>
  </si>
  <si>
    <t>Elektroinstalační materiál Elektroinstalační krabice a rozvodky Bez zapojení Krabice KU 68-1903</t>
  </si>
  <si>
    <t>-1175433101</t>
  </si>
  <si>
    <t>7491252010</t>
  </si>
  <si>
    <t>Montáž krabic elektroinstalačních, rozvodek - bez zapojení krabice přístrojové</t>
  </si>
  <si>
    <t>-1227483172</t>
  </si>
  <si>
    <t>7491252020</t>
  </si>
  <si>
    <t>Montáž krabic elektroinstalačních, rozvodek - bez zapojení krabice odbočné s víčkem a svorkovnicí</t>
  </si>
  <si>
    <t>-1286506255</t>
  </si>
  <si>
    <t>7491205739-R</t>
  </si>
  <si>
    <t xml:space="preserve">Elektroinstalační materiál Svítidla LED B -  Svítidlo přisazené LED průmyslové příkon 31W/230V, 3900lm, 4000K, IP54</t>
  </si>
  <si>
    <t>-634035143</t>
  </si>
  <si>
    <t>7491206060.1-R</t>
  </si>
  <si>
    <t>NO - Svítidlo nouzové LED 3W s piktogramem a vlastním bateriovým zdrojem 2H</t>
  </si>
  <si>
    <t>-574291364</t>
  </si>
  <si>
    <t>7491206060.2-R</t>
  </si>
  <si>
    <t>Elektroinstalační materiál Svítidla LED zářivkové IP40 Interiérové svítidlo LED pro administrativní a komerční prostory s elektronickým předřadníkem, IP40, příkon 25 W, délka 580 mm (např. Grifon-OP)</t>
  </si>
  <si>
    <t>1760207123</t>
  </si>
  <si>
    <t>7491555050</t>
  </si>
  <si>
    <t>Montáž svítidel základních instalačních kompaktních s krytem s 1 zdrojem do 1x26 W, IP20</t>
  </si>
  <si>
    <t>1350526393</t>
  </si>
  <si>
    <t>7491555070</t>
  </si>
  <si>
    <t>Montáž svítidel základních instalačních nouzových nástěnných nebo stropních akumulátorových s halog.žárovkou</t>
  </si>
  <si>
    <t>-1205676653</t>
  </si>
  <si>
    <t>7491206700-R</t>
  </si>
  <si>
    <t>Elektrický přímotop sálavý s termostatem, 230V, 50Hz, 2000W, IP24, přisazený na zeď</t>
  </si>
  <si>
    <t>86782720</t>
  </si>
  <si>
    <t>7491256010</t>
  </si>
  <si>
    <t>Montáž elektrických přímotopů konvektorů přímotopných s termostatem do 3000 W</t>
  </si>
  <si>
    <t>-764408929</t>
  </si>
  <si>
    <t>7492501980</t>
  </si>
  <si>
    <t>Kabely, vodiče, šňůry Cu - nn Kabel silový 4 a 5-žílový Cu, plastová izolace CYKY 5J10 (5Cx10)</t>
  </si>
  <si>
    <t>1397482684</t>
  </si>
  <si>
    <t>7492501770</t>
  </si>
  <si>
    <t xml:space="preserve">Kabely, vodiče, šňůry Cu - nn Kabel silový 2 a 3-žílový Cu, plastová izolace CYKY 3J2,5  (3Cx 2,5)</t>
  </si>
  <si>
    <t>1620661107</t>
  </si>
  <si>
    <t>7492501760</t>
  </si>
  <si>
    <t xml:space="preserve">Kabely, vodiče, šňůry Cu - nn Kabel silový 2 a 3-žílový Cu, plastová izolace CYKY 3J1,5  (3Cx 1,5)</t>
  </si>
  <si>
    <t>886417102</t>
  </si>
  <si>
    <t>7492501690</t>
  </si>
  <si>
    <t>Kabely, vodiče, šňůry Cu - nn Kabel silový 2 a 3-žílový Cu, plastová izolace CYKY 2O1,5 (2Dx1,5)</t>
  </si>
  <si>
    <t>-821412243</t>
  </si>
  <si>
    <t>7492553010</t>
  </si>
  <si>
    <t>Montáž kabelů 2- a 3-žílových Cu do 16 mm2</t>
  </si>
  <si>
    <t>-222187173</t>
  </si>
  <si>
    <t>7492554010</t>
  </si>
  <si>
    <t>Montáž kabelů 4- a 5-žílových Cu do 16 mm2</t>
  </si>
  <si>
    <t>-788069146</t>
  </si>
  <si>
    <t>7492500020</t>
  </si>
  <si>
    <t>Kabely, vodiče, šňůry Cu - nn Vodič jednožílový Cu, plastová izolace H07V-U 16 žz (CY)</t>
  </si>
  <si>
    <t>583191087</t>
  </si>
  <si>
    <t>7492500370</t>
  </si>
  <si>
    <t>Kabely, vodiče, šňůry Cu - nn Vodič jednožílový Cu, plastová izolace H07V-U 6 zž (CY)</t>
  </si>
  <si>
    <t>1890634260</t>
  </si>
  <si>
    <t>7492551010</t>
  </si>
  <si>
    <t>Montáž vodičů jednožílových Cu do 16 mm2</t>
  </si>
  <si>
    <t>-917479068</t>
  </si>
  <si>
    <t>7492751020</t>
  </si>
  <si>
    <t>Montáž ukončení kabelů nn v rozvaděči nebo na přístroji izolovaných s označením 2 - 5-ti žílových do 2,5 mm2</t>
  </si>
  <si>
    <t>384320933</t>
  </si>
  <si>
    <t>1310284192</t>
  </si>
  <si>
    <t>7491400250</t>
  </si>
  <si>
    <t>Kabelové rošty a žlaby Elektroinstalační lišty a kabelové žlaby Lišta LHD 40x20 vkládací bílá 3m</t>
  </si>
  <si>
    <t>-325278525</t>
  </si>
  <si>
    <t>7491400270</t>
  </si>
  <si>
    <t>Kabelové rošty a žlaby Elektroinstalační lišty a kabelové žlaby Lišta LH 60x40 vkládací bílá 3m</t>
  </si>
  <si>
    <t>-1238329378</t>
  </si>
  <si>
    <t>7491251010</t>
  </si>
  <si>
    <t>Montáž lišt elektroinstalačních, kabelových žlabů z PVC-U jednokomorových zaklapávacích rozměru 40/40 mm</t>
  </si>
  <si>
    <t>-1228542996</t>
  </si>
  <si>
    <t>7491100110</t>
  </si>
  <si>
    <t xml:space="preserve">Trubková vedení Ohebné elektroinstalační trubky KOPOFLEX  40 rudá</t>
  </si>
  <si>
    <t>506370530</t>
  </si>
  <si>
    <t>7491151031</t>
  </si>
  <si>
    <t>Montáž trubek ohebných elektroinstalačních ochranných z tvrdého PE uložených pevně, průměru do 47 mm</t>
  </si>
  <si>
    <t>-1226953450</t>
  </si>
  <si>
    <t>7494000584-R</t>
  </si>
  <si>
    <t>Rozvodnicové a rozváděčové skříně Distri Rozvodnicové skříně DistriSet Nástěnné (IP43) pro nástěnnou montáž, jednokřídlé dveře, neprůhledné dveře, vnitřní V x Š 557 x 510, počet řad 3, rozteč 150 mm, počet modulů v řadě 24, krytí IP43, materiál: …</t>
  </si>
  <si>
    <t>-1984449344</t>
  </si>
  <si>
    <t>Poznámka k položce:_x000d_
rozváděč RS, vč. kompletní výzbroje a zapojení dle PD</t>
  </si>
  <si>
    <t>7494152020</t>
  </si>
  <si>
    <t>Montáž prázdných rozvodnic plastových nebo oceloplechových min. IP 55, třída izolace II, rozměru š 500-800 mm, v 500-1 500 mm</t>
  </si>
  <si>
    <t>-1551772893</t>
  </si>
  <si>
    <t>1971774916</t>
  </si>
  <si>
    <t>7494271010</t>
  </si>
  <si>
    <t>Demontáž rozvaděčů rozvodnice nn</t>
  </si>
  <si>
    <t>-1662209139</t>
  </si>
  <si>
    <t>7491271010</t>
  </si>
  <si>
    <t>Demontáže elektroinstalace stávající elektroinstalace</t>
  </si>
  <si>
    <t>546929606</t>
  </si>
  <si>
    <t>HSV</t>
  </si>
  <si>
    <t>Práce a dodávky HSV</t>
  </si>
  <si>
    <t>Úpravy povrchů, podlahy a osazování výplní</t>
  </si>
  <si>
    <t>612325202-R</t>
  </si>
  <si>
    <t>Vápenocementová hrubá omítka malých ploch přes 0,09 do 0,25 m2 na stěnách</t>
  </si>
  <si>
    <t>1184640157</t>
  </si>
  <si>
    <t>Práce a dodávky M</t>
  </si>
  <si>
    <t>46-M</t>
  </si>
  <si>
    <t>Zemní práce při extr.mont.pracích</t>
  </si>
  <si>
    <t>460941211-R</t>
  </si>
  <si>
    <t>Vyplnění a omítnutí rýh při elektroinstalacích ve stěnách hl do 3 cm a š do 3 cm</t>
  </si>
  <si>
    <t>615591176</t>
  </si>
  <si>
    <t>460952576-R</t>
  </si>
  <si>
    <t>Zazdívka otvorů při elektroinstalacích cihlami pálenými pl přes 0,0225 do 0,09 m2 a tl přes 75 do 90 cm</t>
  </si>
  <si>
    <t>-1032970381</t>
  </si>
  <si>
    <t>468081314-R</t>
  </si>
  <si>
    <t>Vybourání otvorů pro elektroinstalace ve zdivu cihelném pl do 0,0225 m2 tl přes 45 do 60 cm</t>
  </si>
  <si>
    <t>-1158601976</t>
  </si>
  <si>
    <t>468101411-R</t>
  </si>
  <si>
    <t>Vysekání rýh pro montáž trubek a kabelů v cihelných zdech hl do 3 cm a š do 3 cm</t>
  </si>
  <si>
    <t>-897405340</t>
  </si>
  <si>
    <t>4 - stavební práce</t>
  </si>
  <si>
    <t>HSV - Práce a dodávky HSV</t>
  </si>
  <si>
    <t xml:space="preserve">    1 - Zemní práce</t>
  </si>
  <si>
    <t>PSV - Práce a dodávky PSV</t>
  </si>
  <si>
    <t xml:space="preserve">    711 - Izolace proti vodě, vlhkosti a plynům</t>
  </si>
  <si>
    <t xml:space="preserve">    2 - Zakládání</t>
  </si>
  <si>
    <t xml:space="preserve">    3 - Svislé a kompletní konstrukce</t>
  </si>
  <si>
    <t xml:space="preserve">    31 - Zdi pozemních staveb</t>
  </si>
  <si>
    <t xml:space="preserve">    34 - Stěny a příčky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</si>
  <si>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</si>
  <si>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</si>
  <si>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</si>
  <si>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</si>
  <si>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</si>
  <si>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</si>
  <si>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</si>
  <si>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</si>
  <si>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</si>
  <si>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</si>
  <si>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</si>
  <si>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>Zemní práce</t>
  </si>
  <si>
    <t>113106121</t>
  </si>
  <si>
    <t>Rozebrání dlažeb z betonových nebo kamenných dlaždic komunikací pro pěší ručně</t>
  </si>
  <si>
    <t>CS ÚRS 2022 02</t>
  </si>
  <si>
    <t>533615150</t>
  </si>
  <si>
    <t>113106192</t>
  </si>
  <si>
    <t>Rozebrání vozovek ze silničních dílců se spárami zalitými cementovou maltou strojně pl do 50 m2</t>
  </si>
  <si>
    <t>-41425068</t>
  </si>
  <si>
    <t>131251100</t>
  </si>
  <si>
    <t>Hloubení jam nezapažených v hornině třídy těžitelnosti I skupiny 3 objem do 20 m3 strojně</t>
  </si>
  <si>
    <t>m3</t>
  </si>
  <si>
    <t>-1040525333</t>
  </si>
  <si>
    <t>139001101</t>
  </si>
  <si>
    <t>Příplatek za ztížení vykopávky v blízkosti podzemního vedení</t>
  </si>
  <si>
    <t>432140338</t>
  </si>
  <si>
    <t>139711111</t>
  </si>
  <si>
    <t>Vykopávky v uzavřených prostorech v hornině třídy těžitelnosti I skupiny 1 až 3 ručně</t>
  </si>
  <si>
    <t>-1991775329</t>
  </si>
  <si>
    <t>162351103</t>
  </si>
  <si>
    <t>Vodorovné přemístění přes 50 do 500 m výkopku/sypaniny z horniny třídy těžitelnosti I skupiny 1 až 3</t>
  </si>
  <si>
    <t>1644009899</t>
  </si>
  <si>
    <t>162751117</t>
  </si>
  <si>
    <t>Vodorovné přemístění přes 9 000 do 10000 m výkopku/sypaniny z horniny třídy těžitelnosti I skupiny 1 až 3</t>
  </si>
  <si>
    <t>1967974182</t>
  </si>
  <si>
    <t>167111101</t>
  </si>
  <si>
    <t>Nakládání výkopku z hornin třídy těžitelnosti I skupiny 1 až 3 ručně</t>
  </si>
  <si>
    <t>-1489749729</t>
  </si>
  <si>
    <t>171201221</t>
  </si>
  <si>
    <t>Poplatek za uložení na skládce (skládkovné) zeminy a kamení kód odpadu 17 05 04</t>
  </si>
  <si>
    <t>-1547035564</t>
  </si>
  <si>
    <t>171251201</t>
  </si>
  <si>
    <t>Uložení sypaniny na skládky nebo meziskládky</t>
  </si>
  <si>
    <t>1006540425</t>
  </si>
  <si>
    <t>174111101</t>
  </si>
  <si>
    <t>Zásyp jam, šachet rýh nebo kolem objektů sypaninou se zhutněním ručně</t>
  </si>
  <si>
    <t>-1895956057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</si>
  <si>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</si>
  <si>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</si>
  <si>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</si>
  <si>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</si>
  <si>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</si>
  <si>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</si>
  <si>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1030203826</t>
  </si>
  <si>
    <t>11163150</t>
  </si>
  <si>
    <t>lak penetrační asfaltový</t>
  </si>
  <si>
    <t>1675181052</t>
  </si>
  <si>
    <t>Poznámka k položce:_x000d_
Spotřeba 0,3-0,4kg/m2</t>
  </si>
  <si>
    <t>711112001</t>
  </si>
  <si>
    <t>Provedení izolace proti zemní vlhkosti svislé za studena nátěrem penetračním</t>
  </si>
  <si>
    <t>645331836</t>
  </si>
  <si>
    <t>888043711</t>
  </si>
  <si>
    <t>711141559</t>
  </si>
  <si>
    <t>Provedení izolace proti zemní vlhkosti pásy přitavením vodorovné NAIP</t>
  </si>
  <si>
    <t>1966191291</t>
  </si>
  <si>
    <t>62832001</t>
  </si>
  <si>
    <t>pás asfaltový natavitelný oxidovaný tl 3,5mm typu V60 S35 s vložkou ze skleněné rohože, s jemnozrnným minerálním posypem</t>
  </si>
  <si>
    <t>1384580230</t>
  </si>
  <si>
    <t>711142559</t>
  </si>
  <si>
    <t>Provedení izolace proti zemní vlhkosti pásy přitavením svislé NAIP</t>
  </si>
  <si>
    <t>218744358</t>
  </si>
  <si>
    <t>1210720668</t>
  </si>
  <si>
    <t>998711101</t>
  </si>
  <si>
    <t>Přesun hmot tonážní pro izolace proti vodě, vlhkosti a plynům v objektech v do 6 m</t>
  </si>
  <si>
    <t>723253859</t>
  </si>
  <si>
    <t>998711194</t>
  </si>
  <si>
    <t>Příplatek k přesunu hmot tonážní 711 za zvětšený přesun do 1000 m</t>
  </si>
  <si>
    <t>-1781366840</t>
  </si>
  <si>
    <t>998711199</t>
  </si>
  <si>
    <t>Příplatek k přesunu hmot tonážní 711 za zvětšený přesun ZKD 1000 m přes 1000 m</t>
  </si>
  <si>
    <t>-871459432</t>
  </si>
  <si>
    <t>Zakládání</t>
  </si>
  <si>
    <t>271532212</t>
  </si>
  <si>
    <t>Podsyp pod základové konstrukce se zhutněním z hrubého kameniva frakce 16 až 32 mm</t>
  </si>
  <si>
    <t>-414839699</t>
  </si>
  <si>
    <t>273313811</t>
  </si>
  <si>
    <t>Základové desky z betonu tř. C 25/30</t>
  </si>
  <si>
    <t>179882128</t>
  </si>
  <si>
    <t>273351121</t>
  </si>
  <si>
    <t>Zřízení bednění základových desek</t>
  </si>
  <si>
    <t>-1315442084</t>
  </si>
  <si>
    <t>273351122</t>
  </si>
  <si>
    <t>Odstranění bednění základových desek</t>
  </si>
  <si>
    <t>384789649</t>
  </si>
  <si>
    <t>274313711</t>
  </si>
  <si>
    <t>Základové pásy z betonu tř. C 20/25</t>
  </si>
  <si>
    <t>-900933233</t>
  </si>
  <si>
    <t>274351121</t>
  </si>
  <si>
    <t>Zřízení bednění základových pasů rovného</t>
  </si>
  <si>
    <t>1213704159</t>
  </si>
  <si>
    <t>274351122</t>
  </si>
  <si>
    <t>Odstranění bednění základových pasů rovného</t>
  </si>
  <si>
    <t>604809326</t>
  </si>
  <si>
    <t>275313911</t>
  </si>
  <si>
    <t>Základové patky z betonu tř. C 30/37</t>
  </si>
  <si>
    <t>549453257</t>
  </si>
  <si>
    <t>275351121</t>
  </si>
  <si>
    <t>Zřízení bednění základových patek</t>
  </si>
  <si>
    <t>479965035</t>
  </si>
  <si>
    <t>275351122</t>
  </si>
  <si>
    <t>Odstranění bednění základových patek</t>
  </si>
  <si>
    <t>2028706536</t>
  </si>
  <si>
    <t>Svislé a kompletní konstrukce</t>
  </si>
  <si>
    <t>311234231</t>
  </si>
  <si>
    <t>Zdivo jednovrstvé z cihel děrovaných do P10 na maltu M10 tl 240 mm</t>
  </si>
  <si>
    <t>-1558573469</t>
  </si>
  <si>
    <t>317168021</t>
  </si>
  <si>
    <t>Překlad keramický plochý š 145 mm dl 1000 mm</t>
  </si>
  <si>
    <t>-1252048685</t>
  </si>
  <si>
    <t>317168026</t>
  </si>
  <si>
    <t>Překlad keramický plochý š 145 mm dl 2250 mm</t>
  </si>
  <si>
    <t>1394432275</t>
  </si>
  <si>
    <t>317941121</t>
  </si>
  <si>
    <t>Osazování ocelových válcovaných nosníků na zdivu I, IE, U, UE nebo L do č. 12 nebo výšky do 120 mm</t>
  </si>
  <si>
    <t>-1459842833</t>
  </si>
  <si>
    <t>13010712</t>
  </si>
  <si>
    <t>ocel profilová jakost S235JR (11 375) průřez I (IPN) 100</t>
  </si>
  <si>
    <t>-1144049901</t>
  </si>
  <si>
    <t>Poznámka k položce:_x000d_
Hmotnost: 8,34 kg/m</t>
  </si>
  <si>
    <t>13010816</t>
  </si>
  <si>
    <t>ocel profilová jakost S235JR (11 375) průřez U (UPN) 100</t>
  </si>
  <si>
    <t>-1153658895</t>
  </si>
  <si>
    <t>Poznámka k položce:_x000d_
Hmotnost: 10,60 kg/m</t>
  </si>
  <si>
    <t>317941123</t>
  </si>
  <si>
    <t>Osazování ocelových válcovaných nosníků na zdivu I, IE, U, UE nebo L přes č. 14 do č. 22 nebo výšky do 220 mm</t>
  </si>
  <si>
    <t>-1872235731</t>
  </si>
  <si>
    <t>13010720</t>
  </si>
  <si>
    <t>ocel profilová jakost S235JR (11 375) průřez I (IPN) 180</t>
  </si>
  <si>
    <t>840745325</t>
  </si>
  <si>
    <t>Poznámka k položce:_x000d_
Hmotnost: 21,90 kg/m</t>
  </si>
  <si>
    <t>342241111</t>
  </si>
  <si>
    <t>Příčky z cihel plných lícových P 60 dl 290 mm na MVC včetně spárování tl 65 mm</t>
  </si>
  <si>
    <t>1793266327</t>
  </si>
  <si>
    <t>342244121</t>
  </si>
  <si>
    <t>Příčka z cihel děrovaných do P10 na maltu M5 tloušťky 140 mm</t>
  </si>
  <si>
    <t>1580168421</t>
  </si>
  <si>
    <t>342311711</t>
  </si>
  <si>
    <t>Stěny výplňové z betonu prostého tř. C 20/25</t>
  </si>
  <si>
    <t>-2085580448</t>
  </si>
  <si>
    <t>342351311</t>
  </si>
  <si>
    <t>Zřízení jednostranného bednění výplňových stěn a příček</t>
  </si>
  <si>
    <t>1324389316</t>
  </si>
  <si>
    <t>342351312</t>
  </si>
  <si>
    <t>Odstranění jednostranného bednění výplňových stěn a příček</t>
  </si>
  <si>
    <t>1155477788</t>
  </si>
  <si>
    <t>342362021</t>
  </si>
  <si>
    <t>Výztuž příček svařovanými sítěmi Kari</t>
  </si>
  <si>
    <t>1525672014</t>
  </si>
  <si>
    <t>346244381</t>
  </si>
  <si>
    <t>Plentování jednostranné v do 200 mm válcovaných nosníků cihlami</t>
  </si>
  <si>
    <t>-512521496</t>
  </si>
  <si>
    <t>Zdi pozemních staveb</t>
  </si>
  <si>
    <t>310239211</t>
  </si>
  <si>
    <t>Zazdívka otvorů pl přes 1 do 4 m2 ve zdivu nadzákladovém cihlami pálenými na MVC</t>
  </si>
  <si>
    <t>2145200364</t>
  </si>
  <si>
    <t>Stěny a příčky</t>
  </si>
  <si>
    <t>340231035</t>
  </si>
  <si>
    <t>Zazdívka otvorů v příčkách nebo stěnách pl přes 1 do 4 m2 cihlami děrovanými tl 140 mm</t>
  </si>
  <si>
    <t>1015488478</t>
  </si>
  <si>
    <t>612131101</t>
  </si>
  <si>
    <t>Cementový postřik vnitřních stěn nanášený celoplošně ručně</t>
  </si>
  <si>
    <t>-1066895416</t>
  </si>
  <si>
    <t>612321121</t>
  </si>
  <si>
    <t>Vápenocementová omítka hladká jednovrstvá vnitřních stěn nanášená ručně</t>
  </si>
  <si>
    <t>-1830206341</t>
  </si>
  <si>
    <t>616131101</t>
  </si>
  <si>
    <t>Cementový postřik uzavřených kanálů nanášený celoplošně ručně</t>
  </si>
  <si>
    <t>1713756172</t>
  </si>
  <si>
    <t>616321121</t>
  </si>
  <si>
    <t>Vápenocementová omítka hladká jednovrstvá uzavřených kanálů nanášená ručně</t>
  </si>
  <si>
    <t>-658862700</t>
  </si>
  <si>
    <t>622131101</t>
  </si>
  <si>
    <t>Cementový postřik vnějších stěn nanášený celoplošně ručně</t>
  </si>
  <si>
    <t>773538899</t>
  </si>
  <si>
    <t>622321121</t>
  </si>
  <si>
    <t>Vápenocementová omítka hladká jednovrstvá vnějších stěn nanášená ručně</t>
  </si>
  <si>
    <t>970712243</t>
  </si>
  <si>
    <t>624635301</t>
  </si>
  <si>
    <t>Tmelení akrylátovým tmelem spáry průřezu do 200 mm2</t>
  </si>
  <si>
    <t>-555579452</t>
  </si>
  <si>
    <t>631311215</t>
  </si>
  <si>
    <t>Mazanina tl přes 50 do 80 mm z betonu prostého se zvýšenými nároky na prostředí tř. C 30/37</t>
  </si>
  <si>
    <t>-1730672399</t>
  </si>
  <si>
    <t>631311225</t>
  </si>
  <si>
    <t>Mazanina tl přes 80 do 120 mm z betonu prostého se zvýšenými nároky na prostředí tř. C 30/37</t>
  </si>
  <si>
    <t>-127916143</t>
  </si>
  <si>
    <t>631311235</t>
  </si>
  <si>
    <t>Mazanina tl přes 120 do 240 mm z betonu prostého se zvýšenými nároky na prostředí tř. C 30/37</t>
  </si>
  <si>
    <t>-1795939548</t>
  </si>
  <si>
    <t>631319012</t>
  </si>
  <si>
    <t>Příplatek k mazanině tl přes 80 do 120 mm za přehlazení povrchu</t>
  </si>
  <si>
    <t>-1287209709</t>
  </si>
  <si>
    <t>631319197</t>
  </si>
  <si>
    <t>Příplatek k mazanině tl přes 120 do 240 mm za plochu do 5 m2</t>
  </si>
  <si>
    <t>1147356816</t>
  </si>
  <si>
    <t>631362021</t>
  </si>
  <si>
    <t>Výztuž mazanin svařovanými sítěmi Kari</t>
  </si>
  <si>
    <t>-755427583</t>
  </si>
  <si>
    <t>Ostatní konstrukce a práce, bourání</t>
  </si>
  <si>
    <t>949101111</t>
  </si>
  <si>
    <t>Lešení pomocné pro objekty pozemních staveb s lešeňovou podlahou v do 1,9 m zatížení do 150 kg/m2</t>
  </si>
  <si>
    <t>-1433670523</t>
  </si>
  <si>
    <t>949111111</t>
  </si>
  <si>
    <t>Montáž lešení lehkého kozového trubkového v do 1,2 m</t>
  </si>
  <si>
    <t>-1419156553</t>
  </si>
  <si>
    <t>949111211</t>
  </si>
  <si>
    <t>Příplatek k lešení lehkému kozovému trubkovému v do 1,2 m za první a ZKD den použití</t>
  </si>
  <si>
    <t>1395295600</t>
  </si>
  <si>
    <t>953312112</t>
  </si>
  <si>
    <t>Vložky do svislých dilatačních spár z fasádních polystyrénových desek tl. přes 10 do 20 mm</t>
  </si>
  <si>
    <t>140981908</t>
  </si>
  <si>
    <t>953965112</t>
  </si>
  <si>
    <t>Kotevní šroub pro chemické kotvy M 8 dl 150 mm</t>
  </si>
  <si>
    <t>-332546942</t>
  </si>
  <si>
    <t>953965122</t>
  </si>
  <si>
    <t>Kotevní šroub pro chemické kotvy M 12 dl 220 mm</t>
  </si>
  <si>
    <t>-441418478</t>
  </si>
  <si>
    <t>961044111</t>
  </si>
  <si>
    <t>Bourání základů z betonu prostého</t>
  </si>
  <si>
    <t>1806728275</t>
  </si>
  <si>
    <t>962032230</t>
  </si>
  <si>
    <t>Bourání zdiva z cihel pálených nebo vápenopískových na MV nebo MVC do 1 m3</t>
  </si>
  <si>
    <t>-516427830</t>
  </si>
  <si>
    <t>962032231</t>
  </si>
  <si>
    <t>Bourání zdiva z cihel pálených nebo vápenopískových na MV nebo MVC přes 1 m3</t>
  </si>
  <si>
    <t>-1770379092</t>
  </si>
  <si>
    <t>962042320</t>
  </si>
  <si>
    <t>Bourání zdiva nadzákladového z betonu prostého do 1 m3</t>
  </si>
  <si>
    <t>2128807985</t>
  </si>
  <si>
    <t>963012510</t>
  </si>
  <si>
    <t>Bourání stropů z ŽB desek š do 300 mm tl do 140 mm</t>
  </si>
  <si>
    <t>-1538789586</t>
  </si>
  <si>
    <t>963012520</t>
  </si>
  <si>
    <t>Bourání stropů z ŽB desek š přes 300 mm tl přes 140 mm</t>
  </si>
  <si>
    <t>-709905069</t>
  </si>
  <si>
    <t>963053936</t>
  </si>
  <si>
    <t>Bourání ŽB schodišťových ramen monolitických samonosných</t>
  </si>
  <si>
    <t>48804905</t>
  </si>
  <si>
    <t>965042141</t>
  </si>
  <si>
    <t>Bourání podkladů pod dlažby nebo mazanin betonových nebo z litého asfaltu tl do 100 mm pl přes 4 m2</t>
  </si>
  <si>
    <t>-2055109750</t>
  </si>
  <si>
    <t>965049112</t>
  </si>
  <si>
    <t>Příplatek k bourání betonových mazanin za bourání mazanin se svařovanou sítí tl přes 100 mm</t>
  </si>
  <si>
    <t>885881332</t>
  </si>
  <si>
    <t>968072455</t>
  </si>
  <si>
    <t>Vybourání kovových dveřních zárubní pl do 2 m2</t>
  </si>
  <si>
    <t>-1398538255</t>
  </si>
  <si>
    <t>973031324</t>
  </si>
  <si>
    <t>Vysekání kapes ve zdivu cihelném na MV nebo MVC pl do 0,10 m2 hl do 150 mm</t>
  </si>
  <si>
    <t>598543428</t>
  </si>
  <si>
    <t>975022241</t>
  </si>
  <si>
    <t>Podchycení nadzákladového zdiva tl do 450 mm dřevěnou výztuhou v do 3 m dl podchycení do 3 m</t>
  </si>
  <si>
    <t>376578806</t>
  </si>
  <si>
    <t>976071111</t>
  </si>
  <si>
    <t>Vybourání kovových madel a zábradlí</t>
  </si>
  <si>
    <t>-732164837</t>
  </si>
  <si>
    <t>977312114</t>
  </si>
  <si>
    <t>Řezání stávajících betonových mazanin vyztužených hl do 200 mm</t>
  </si>
  <si>
    <t>1915713075</t>
  </si>
  <si>
    <t>977332111</t>
  </si>
  <si>
    <t>Frézování drážek ve stěnách z cihel do 30x30 mm</t>
  </si>
  <si>
    <t>398531539</t>
  </si>
  <si>
    <t>997</t>
  </si>
  <si>
    <t>Přesun sutě</t>
  </si>
  <si>
    <t>997013151</t>
  </si>
  <si>
    <t>Vnitrostaveništní doprava suti a vybouraných hmot pro budovy v do 6 m s omezením mechanizace</t>
  </si>
  <si>
    <t>-1978309217</t>
  </si>
  <si>
    <t>997013219</t>
  </si>
  <si>
    <t>Příplatek k vnitrostaveništní dopravě suti a vybouraných hmot za zvětšenou dopravu suti ZKD 10 m</t>
  </si>
  <si>
    <t>198697441</t>
  </si>
  <si>
    <t>997013501</t>
  </si>
  <si>
    <t>Odvoz suti a vybouraných hmot na skládku nebo meziskládku do 1 km se složením</t>
  </si>
  <si>
    <t>1813100045</t>
  </si>
  <si>
    <t>997013509</t>
  </si>
  <si>
    <t>Příplatek k odvozu suti a vybouraných hmot na skládku ZKD 1 km přes 1 km</t>
  </si>
  <si>
    <t>13207754</t>
  </si>
  <si>
    <t>997013601</t>
  </si>
  <si>
    <t>Poplatek za uložení na skládce (skládkovné) stavebního odpadu betonového kód odpadu 17 01 01</t>
  </si>
  <si>
    <t>-1961693197</t>
  </si>
  <si>
    <t>997013603</t>
  </si>
  <si>
    <t>Poplatek za uložení na skládce (skládkovné) stavebního odpadu cihelného kód odpadu 17 01 02</t>
  </si>
  <si>
    <t>1845281305</t>
  </si>
  <si>
    <t>997013631</t>
  </si>
  <si>
    <t>Poplatek za uložení na skládce (skládkovné) stavebního odpadu směsného kód odpadu 17 09 04</t>
  </si>
  <si>
    <t>-1607870961</t>
  </si>
  <si>
    <t>998</t>
  </si>
  <si>
    <t>Přesun hmot</t>
  </si>
  <si>
    <t>998011001</t>
  </si>
  <si>
    <t>Přesun hmot pro budovy zděné v do 6 m</t>
  </si>
  <si>
    <t>-1899699410</t>
  </si>
  <si>
    <t>741</t>
  </si>
  <si>
    <t>Elektroinstalace - silnoproud</t>
  </si>
  <si>
    <t>741920376</t>
  </si>
  <si>
    <t>Ucpávka prostupu kabelového svazku pěnou otvorem D 200 mm zaplnění prostupu kabely z 30% stěnou tl 150 mm požární odolnost EI 60</t>
  </si>
  <si>
    <t>2001088225</t>
  </si>
  <si>
    <t>751</t>
  </si>
  <si>
    <t>Vzduchotechnika</t>
  </si>
  <si>
    <t>751111273</t>
  </si>
  <si>
    <t>Montáž ventilátoru axiálního středotlakého potrubního základního D přes 300 do 400 mm</t>
  </si>
  <si>
    <t>-412302943</t>
  </si>
  <si>
    <t>1672325-R</t>
  </si>
  <si>
    <t>VENTILATOR DALAP RAB TURBO 250</t>
  </si>
  <si>
    <t>254068847</t>
  </si>
  <si>
    <t>1684612-R</t>
  </si>
  <si>
    <t>MRIZKA DALAP SMPG 350</t>
  </si>
  <si>
    <t>-1479636162</t>
  </si>
  <si>
    <t>1634520-R</t>
  </si>
  <si>
    <t>REGULATOR OTACEK RR1-2,5 DALAP</t>
  </si>
  <si>
    <t>256949772</t>
  </si>
  <si>
    <t>764</t>
  </si>
  <si>
    <t>Konstrukce klempířské</t>
  </si>
  <si>
    <t>764301115</t>
  </si>
  <si>
    <t>Montáž lemování rovných zdí střech s krytinou skládanou rš do 400 mm</t>
  </si>
  <si>
    <t>-1725130038</t>
  </si>
  <si>
    <t>13814185</t>
  </si>
  <si>
    <t>plech hladký Pz jakost EN 10143 tl 0,6mm tabule</t>
  </si>
  <si>
    <t>1237229849</t>
  </si>
  <si>
    <t>Poznámka k položce:_x000d_
Hmotnost: 4,8 kg/m2</t>
  </si>
  <si>
    <t>767</t>
  </si>
  <si>
    <t>Konstrukce zámečnické</t>
  </si>
  <si>
    <t>7671419.1-R</t>
  </si>
  <si>
    <t>Oprava stěn pro beztmelé zasklení - svařování rámu - D+M</t>
  </si>
  <si>
    <t>-1406252080</t>
  </si>
  <si>
    <t>7671419.2-R</t>
  </si>
  <si>
    <t>Oprava stěn pro beztmelé zasklení - zaslepení deskami</t>
  </si>
  <si>
    <t>-853254713</t>
  </si>
  <si>
    <t>767161.01-R</t>
  </si>
  <si>
    <t>Montáž venkovní rampy se schoištěm, včetně zábradlí rovného z trubek nebo tenkostěnných profilů na ocelovou konstrukci, hmotnosti 1 m zábradlí přes 20 do 30 kg</t>
  </si>
  <si>
    <t>-2005025525</t>
  </si>
  <si>
    <t>76716.M01-R</t>
  </si>
  <si>
    <t>Zábradlí z tenkostěnných uzavřených profilů, pozinkované + OSN02, 30 kg/bm</t>
  </si>
  <si>
    <t>201766300</t>
  </si>
  <si>
    <t>76716.M03-R</t>
  </si>
  <si>
    <t>Konstrukce rampy a schodiště</t>
  </si>
  <si>
    <t>-614105985</t>
  </si>
  <si>
    <t>76716.M02-R</t>
  </si>
  <si>
    <t>Ocelová konstrukce - zinkování</t>
  </si>
  <si>
    <t>-6675472</t>
  </si>
  <si>
    <t>767391112</t>
  </si>
  <si>
    <t>Montáž krytiny z tvarovaných plechů šroubováním</t>
  </si>
  <si>
    <t>-172509146</t>
  </si>
  <si>
    <t>15485108</t>
  </si>
  <si>
    <t>plech trapézový 35/207/1035 Pz tl 0,63mm</t>
  </si>
  <si>
    <t>-547472721</t>
  </si>
  <si>
    <t>15486056</t>
  </si>
  <si>
    <t>těsnění spodní/horní trapézového plechu profilu v 35mm</t>
  </si>
  <si>
    <t>625176870</t>
  </si>
  <si>
    <t>108</t>
  </si>
  <si>
    <t>767510111</t>
  </si>
  <si>
    <t>Montáž osazení kanálového krytu</t>
  </si>
  <si>
    <t>1911939447</t>
  </si>
  <si>
    <t>109</t>
  </si>
  <si>
    <t>13611220</t>
  </si>
  <si>
    <t>plech ocelový hladký jakost S235JR tl 6mm tabule</t>
  </si>
  <si>
    <t>1959798168</t>
  </si>
  <si>
    <t>Poznámka k položce:_x000d_
Hmotnost 96 kg/kus</t>
  </si>
  <si>
    <t>110</t>
  </si>
  <si>
    <t>13611228</t>
  </si>
  <si>
    <t>plech ocelový hladký jakost S235JR tl 10mm tabule</t>
  </si>
  <si>
    <t>-1907376277</t>
  </si>
  <si>
    <t>Poznámka k položce:_x000d_
Hmotnost 160 kg/kus</t>
  </si>
  <si>
    <t>111</t>
  </si>
  <si>
    <t>767640221</t>
  </si>
  <si>
    <t>Montáž dveří ocelových nebo hliníkových vchodových dvoukřídlových bez nadsvětlíku</t>
  </si>
  <si>
    <t>1678448795</t>
  </si>
  <si>
    <t>112</t>
  </si>
  <si>
    <t>553411.1-R</t>
  </si>
  <si>
    <t>dveře dvoukřídlé ocelové vchodové 1650x2500mm</t>
  </si>
  <si>
    <t>-101694921</t>
  </si>
  <si>
    <t>113</t>
  </si>
  <si>
    <t>767810112</t>
  </si>
  <si>
    <t>Montáž mřížek větracích čtyřhranných průřezu přes 0,01 do 0,04 m2</t>
  </si>
  <si>
    <t>930624308</t>
  </si>
  <si>
    <t>114</t>
  </si>
  <si>
    <t>55341413</t>
  </si>
  <si>
    <t>průvětrník mřížový s klapkami 350x350mm</t>
  </si>
  <si>
    <t>-372219415</t>
  </si>
  <si>
    <t>115</t>
  </si>
  <si>
    <t>767995113</t>
  </si>
  <si>
    <t>Montáž atypických zámečnických konstrukcí hm přes 10 do 20 kg</t>
  </si>
  <si>
    <t>-508043982</t>
  </si>
  <si>
    <t>116</t>
  </si>
  <si>
    <t>13010420</t>
  </si>
  <si>
    <t>úhelník ocelový rovnostranný jakost S235JR (11 375) 50x50x5mm</t>
  </si>
  <si>
    <t>-2091947306</t>
  </si>
  <si>
    <t>Poznámka k položce:_x000d_
Hmotnost: 4,03 kg/m</t>
  </si>
  <si>
    <t>117</t>
  </si>
  <si>
    <t>13010812</t>
  </si>
  <si>
    <t>ocel profilová jakost S235JR (11 375) průřez U (UPN) 65</t>
  </si>
  <si>
    <t>-1627358230</t>
  </si>
  <si>
    <t>Poznámka k položce:_x000d_
Hmotnost: 7,09 kg/m</t>
  </si>
  <si>
    <t>118</t>
  </si>
  <si>
    <t>998767201</t>
  </si>
  <si>
    <t>Přesun hmot procentní pro zámečnické konstrukce v objektech v do 6 m</t>
  </si>
  <si>
    <t>%</t>
  </si>
  <si>
    <t>-59711713</t>
  </si>
  <si>
    <t>119</t>
  </si>
  <si>
    <t>998767294</t>
  </si>
  <si>
    <t>Příplatek k přesunu hmot procentní 767 za zvětšený přesun do 1000 m</t>
  </si>
  <si>
    <t>-1908310835</t>
  </si>
  <si>
    <t>120</t>
  </si>
  <si>
    <t>998767299</t>
  </si>
  <si>
    <t>Příplatek k přesunu hmot procentní 767 za zvětšený přesun ZKD 1000 m přes 1000 m</t>
  </si>
  <si>
    <t>367319910</t>
  </si>
  <si>
    <t>776</t>
  </si>
  <si>
    <t>Podlahy povlakové</t>
  </si>
  <si>
    <t>121</t>
  </si>
  <si>
    <t>776201812</t>
  </si>
  <si>
    <t>Demontáž lepených povlakových podlah s podložkou ručně</t>
  </si>
  <si>
    <t>-1795065911</t>
  </si>
  <si>
    <t>783</t>
  </si>
  <si>
    <t>Dokončovací práce - nátěry</t>
  </si>
  <si>
    <t>122</t>
  </si>
  <si>
    <t>783901551</t>
  </si>
  <si>
    <t>Omytí tlakovou vodou betonových podlah před provedením nátěru</t>
  </si>
  <si>
    <t>1709989022</t>
  </si>
  <si>
    <t>123</t>
  </si>
  <si>
    <t>783932153</t>
  </si>
  <si>
    <t>Lokální vyrovnání betonové podlahy epoxidovým tmelem tl do 3 mm pl přes 0,1 do 0,25 m2</t>
  </si>
  <si>
    <t>104712157</t>
  </si>
  <si>
    <t>124</t>
  </si>
  <si>
    <t>783933151</t>
  </si>
  <si>
    <t>Penetrační epoxidový nátěr hladkých betonových podlah</t>
  </si>
  <si>
    <t>1374000585</t>
  </si>
  <si>
    <t>125</t>
  </si>
  <si>
    <t>783937163</t>
  </si>
  <si>
    <t>Krycí dvojnásobný epoxidový rozpouštědlový nátěr betonové podlahy</t>
  </si>
  <si>
    <t>-645244641</t>
  </si>
  <si>
    <t>784</t>
  </si>
  <si>
    <t>Dokončovací práce - malby a tapety</t>
  </si>
  <si>
    <t>126</t>
  </si>
  <si>
    <t>784111001</t>
  </si>
  <si>
    <t>Oprášení (ometení ) podkladu v místnostech v do 3,80 m</t>
  </si>
  <si>
    <t>-286477574</t>
  </si>
  <si>
    <t>127</t>
  </si>
  <si>
    <t>784111031</t>
  </si>
  <si>
    <t>Omytí podkladu v místnostech v do 3,80 m</t>
  </si>
  <si>
    <t>250259371</t>
  </si>
  <si>
    <t>784221101</t>
  </si>
  <si>
    <t>Dvojnásobné bílé malby ze směsí za sucha dobře otěruvzdorných v místnostech do 3,80 m</t>
  </si>
  <si>
    <t>-985877215</t>
  </si>
  <si>
    <t>129</t>
  </si>
  <si>
    <t>460742141</t>
  </si>
  <si>
    <t>Osazení kabelových prostupů včetně utěsnění a spárování do otvoru ve zdivu včetně vybourání, zazdění a začištění, vnitřního průměru do 65 mm</t>
  </si>
  <si>
    <t>1566744807</t>
  </si>
  <si>
    <t>2 - VRN</t>
  </si>
  <si>
    <t>023101031</t>
  </si>
  <si>
    <t>Projektové práce Projektové práce v rozsahu ZRN (vyjma dále jmenované práce) přes 5 do 20 mil. Kč</t>
  </si>
  <si>
    <t>253079625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</si>
</sst>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221104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trafostanice VD Ústí n.L.-západ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Ústí-TS-VD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4. 11. 2022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Jilich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ROUND(AG95+AG100,2)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ROUND(AS95+AS100,2)</f>
        <v>0</v>
      </c>
      <c r="AT94" s="111">
        <f>ROUND(SUM(AV94:AW94),2)</f>
        <v>0</v>
      </c>
      <c r="AU94" s="112">
        <f>ROUND(AU95+AU100,5)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ROUND(AZ95+AZ100,2)</f>
        <v>0</v>
      </c>
      <c r="BA94" s="111">
        <f>ROUND(BA95+BA100,2)</f>
        <v>0</v>
      </c>
      <c r="BB94" s="111">
        <f>ROUND(BB95+BB100,2)</f>
        <v>0</v>
      </c>
      <c r="BC94" s="111">
        <f>ROUND(BC95+BC100,2)</f>
        <v>0</v>
      </c>
      <c r="BD94" s="113">
        <f>ROUND(BD95+BD100,2)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ROUND(SUM(AG96:AG99),2)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ROUND(SUM(AS96:AS99),2)</f>
        <v>0</v>
      </c>
      <c r="AT95" s="125">
        <f>ROUND(SUM(AV95:AW95),2)</f>
        <v>0</v>
      </c>
      <c r="AU95" s="126">
        <f>ROUND(SUM(AU96:AU99),5)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ROUND(SUM(AZ96:AZ99),2)</f>
        <v>0</v>
      </c>
      <c r="BA95" s="125">
        <f>ROUND(SUM(BA96:BA99),2)</f>
        <v>0</v>
      </c>
      <c r="BB95" s="125">
        <f>ROUND(SUM(BB96:BB99),2)</f>
        <v>0</v>
      </c>
      <c r="BC95" s="125">
        <f>ROUND(SUM(BC96:BC99),2)</f>
        <v>0</v>
      </c>
      <c r="BD95" s="127">
        <f>ROUND(SUM(BD96:BD99),2)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82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'1 - technologie'!J32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'1 - technologie'!P122</f>
        <v>0</v>
      </c>
      <c r="AV96" s="135">
        <f>'1 - technologie'!J35</f>
        <v>0</v>
      </c>
      <c r="AW96" s="135">
        <f>'1 - technologie'!J36</f>
        <v>0</v>
      </c>
      <c r="AX96" s="135">
        <f>'1 - technologie'!J37</f>
        <v>0</v>
      </c>
      <c r="AY96" s="135">
        <f>'1 - technologie'!J38</f>
        <v>0</v>
      </c>
      <c r="AZ96" s="135">
        <f>'1 - technologie'!F35</f>
        <v>0</v>
      </c>
      <c r="BA96" s="135">
        <f>'1 - technologie'!F36</f>
        <v>0</v>
      </c>
      <c r="BB96" s="135">
        <f>'1 - technologie'!F37</f>
        <v>0</v>
      </c>
      <c r="BC96" s="135">
        <f>'1 - technologie'!F38</f>
        <v>0</v>
      </c>
      <c r="BD96" s="137">
        <f>'1 - technologie'!F39</f>
        <v>0</v>
      </c>
      <c r="BE96" s="4"/>
      <c r="BT96" s="138" t="s">
        <v>84</v>
      </c>
      <c r="BV96" s="138" t="s">
        <v>77</v>
      </c>
      <c r="BW96" s="138" t="s">
        <v>88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84</v>
      </c>
      <c r="F97" s="131"/>
      <c r="G97" s="131"/>
      <c r="H97" s="131"/>
      <c r="I97" s="131"/>
      <c r="J97" s="130"/>
      <c r="K97" s="131" t="s">
        <v>89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'2 - DŘT'!J32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87</v>
      </c>
      <c r="AR97" s="69"/>
      <c r="AS97" s="134">
        <v>0</v>
      </c>
      <c r="AT97" s="135">
        <f>ROUND(SUM(AV97:AW97),2)</f>
        <v>0</v>
      </c>
      <c r="AU97" s="136">
        <f>'2 - DŘT'!P121</f>
        <v>0</v>
      </c>
      <c r="AV97" s="135">
        <f>'2 - DŘT'!J35</f>
        <v>0</v>
      </c>
      <c r="AW97" s="135">
        <f>'2 - DŘT'!J36</f>
        <v>0</v>
      </c>
      <c r="AX97" s="135">
        <f>'2 - DŘT'!J37</f>
        <v>0</v>
      </c>
      <c r="AY97" s="135">
        <f>'2 - DŘT'!J38</f>
        <v>0</v>
      </c>
      <c r="AZ97" s="135">
        <f>'2 - DŘT'!F35</f>
        <v>0</v>
      </c>
      <c r="BA97" s="135">
        <f>'2 - DŘT'!F36</f>
        <v>0</v>
      </c>
      <c r="BB97" s="135">
        <f>'2 - DŘT'!F37</f>
        <v>0</v>
      </c>
      <c r="BC97" s="135">
        <f>'2 - DŘT'!F38</f>
        <v>0</v>
      </c>
      <c r="BD97" s="137">
        <f>'2 - DŘT'!F39</f>
        <v>0</v>
      </c>
      <c r="BE97" s="4"/>
      <c r="BT97" s="138" t="s">
        <v>84</v>
      </c>
      <c r="BV97" s="138" t="s">
        <v>77</v>
      </c>
      <c r="BW97" s="138" t="s">
        <v>90</v>
      </c>
      <c r="BX97" s="138" t="s">
        <v>83</v>
      </c>
      <c r="CL97" s="138" t="s">
        <v>1</v>
      </c>
    </row>
    <row r="98" s="4" customFormat="1" ht="16.5" customHeight="1">
      <c r="A98" s="129" t="s">
        <v>85</v>
      </c>
      <c r="B98" s="67"/>
      <c r="C98" s="130"/>
      <c r="D98" s="130"/>
      <c r="E98" s="131" t="s">
        <v>91</v>
      </c>
      <c r="F98" s="131"/>
      <c r="G98" s="131"/>
      <c r="H98" s="131"/>
      <c r="I98" s="131"/>
      <c r="J98" s="130"/>
      <c r="K98" s="131" t="s">
        <v>92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'3 - elektoinstalace'!J32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87</v>
      </c>
      <c r="AR98" s="69"/>
      <c r="AS98" s="134">
        <v>0</v>
      </c>
      <c r="AT98" s="135">
        <f>ROUND(SUM(AV98:AW98),2)</f>
        <v>0</v>
      </c>
      <c r="AU98" s="136">
        <f>'3 - elektoinstalace'!P125</f>
        <v>0</v>
      </c>
      <c r="AV98" s="135">
        <f>'3 - elektoinstalace'!J35</f>
        <v>0</v>
      </c>
      <c r="AW98" s="135">
        <f>'3 - elektoinstalace'!J36</f>
        <v>0</v>
      </c>
      <c r="AX98" s="135">
        <f>'3 - elektoinstalace'!J37</f>
        <v>0</v>
      </c>
      <c r="AY98" s="135">
        <f>'3 - elektoinstalace'!J38</f>
        <v>0</v>
      </c>
      <c r="AZ98" s="135">
        <f>'3 - elektoinstalace'!F35</f>
        <v>0</v>
      </c>
      <c r="BA98" s="135">
        <f>'3 - elektoinstalace'!F36</f>
        <v>0</v>
      </c>
      <c r="BB98" s="135">
        <f>'3 - elektoinstalace'!F37</f>
        <v>0</v>
      </c>
      <c r="BC98" s="135">
        <f>'3 - elektoinstalace'!F38</f>
        <v>0</v>
      </c>
      <c r="BD98" s="137">
        <f>'3 - elektoinstalace'!F39</f>
        <v>0</v>
      </c>
      <c r="BE98" s="4"/>
      <c r="BT98" s="138" t="s">
        <v>84</v>
      </c>
      <c r="BV98" s="138" t="s">
        <v>77</v>
      </c>
      <c r="BW98" s="138" t="s">
        <v>93</v>
      </c>
      <c r="BX98" s="138" t="s">
        <v>83</v>
      </c>
      <c r="CL98" s="138" t="s">
        <v>1</v>
      </c>
    </row>
    <row r="99" s="4" customFormat="1" ht="16.5" customHeight="1">
      <c r="A99" s="129" t="s">
        <v>85</v>
      </c>
      <c r="B99" s="67"/>
      <c r="C99" s="130"/>
      <c r="D99" s="130"/>
      <c r="E99" s="131" t="s">
        <v>94</v>
      </c>
      <c r="F99" s="131"/>
      <c r="G99" s="131"/>
      <c r="H99" s="131"/>
      <c r="I99" s="131"/>
      <c r="J99" s="130"/>
      <c r="K99" s="131" t="s">
        <v>95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'4 - stavební práce'!J32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87</v>
      </c>
      <c r="AR99" s="69"/>
      <c r="AS99" s="134">
        <v>0</v>
      </c>
      <c r="AT99" s="135">
        <f>ROUND(SUM(AV99:AW99),2)</f>
        <v>0</v>
      </c>
      <c r="AU99" s="136">
        <f>'4 - stavební práce'!P141</f>
        <v>0</v>
      </c>
      <c r="AV99" s="135">
        <f>'4 - stavební práce'!J35</f>
        <v>0</v>
      </c>
      <c r="AW99" s="135">
        <f>'4 - stavební práce'!J36</f>
        <v>0</v>
      </c>
      <c r="AX99" s="135">
        <f>'4 - stavební práce'!J37</f>
        <v>0</v>
      </c>
      <c r="AY99" s="135">
        <f>'4 - stavební práce'!J38</f>
        <v>0</v>
      </c>
      <c r="AZ99" s="135">
        <f>'4 - stavební práce'!F35</f>
        <v>0</v>
      </c>
      <c r="BA99" s="135">
        <f>'4 - stavební práce'!F36</f>
        <v>0</v>
      </c>
      <c r="BB99" s="135">
        <f>'4 - stavební práce'!F37</f>
        <v>0</v>
      </c>
      <c r="BC99" s="135">
        <f>'4 - stavební práce'!F38</f>
        <v>0</v>
      </c>
      <c r="BD99" s="137">
        <f>'4 - stavební práce'!F39</f>
        <v>0</v>
      </c>
      <c r="BE99" s="4"/>
      <c r="BT99" s="138" t="s">
        <v>84</v>
      </c>
      <c r="BV99" s="138" t="s">
        <v>77</v>
      </c>
      <c r="BW99" s="138" t="s">
        <v>96</v>
      </c>
      <c r="BX99" s="138" t="s">
        <v>83</v>
      </c>
      <c r="CL99" s="138" t="s">
        <v>1</v>
      </c>
    </row>
    <row r="100" s="7" customFormat="1" ht="16.5" customHeight="1">
      <c r="A100" s="129" t="s">
        <v>85</v>
      </c>
      <c r="B100" s="116"/>
      <c r="C100" s="117"/>
      <c r="D100" s="118" t="s">
        <v>84</v>
      </c>
      <c r="E100" s="118"/>
      <c r="F100" s="118"/>
      <c r="G100" s="118"/>
      <c r="H100" s="118"/>
      <c r="I100" s="119"/>
      <c r="J100" s="118" t="s">
        <v>97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1">
        <f>'2 - VRN'!J30</f>
        <v>0</v>
      </c>
      <c r="AH100" s="119"/>
      <c r="AI100" s="119"/>
      <c r="AJ100" s="119"/>
      <c r="AK100" s="119"/>
      <c r="AL100" s="119"/>
      <c r="AM100" s="119"/>
      <c r="AN100" s="121">
        <f>SUM(AG100,AT100)</f>
        <v>0</v>
      </c>
      <c r="AO100" s="119"/>
      <c r="AP100" s="119"/>
      <c r="AQ100" s="122" t="s">
        <v>98</v>
      </c>
      <c r="AR100" s="123"/>
      <c r="AS100" s="139">
        <v>0</v>
      </c>
      <c r="AT100" s="140">
        <f>ROUND(SUM(AV100:AW100),2)</f>
        <v>0</v>
      </c>
      <c r="AU100" s="141">
        <f>'2 - VRN'!P117</f>
        <v>0</v>
      </c>
      <c r="AV100" s="140">
        <f>'2 - VRN'!J33</f>
        <v>0</v>
      </c>
      <c r="AW100" s="140">
        <f>'2 - VRN'!J34</f>
        <v>0</v>
      </c>
      <c r="AX100" s="140">
        <f>'2 - VRN'!J35</f>
        <v>0</v>
      </c>
      <c r="AY100" s="140">
        <f>'2 - VRN'!J36</f>
        <v>0</v>
      </c>
      <c r="AZ100" s="140">
        <f>'2 - VRN'!F33</f>
        <v>0</v>
      </c>
      <c r="BA100" s="140">
        <f>'2 - VRN'!F34</f>
        <v>0</v>
      </c>
      <c r="BB100" s="140">
        <f>'2 - VRN'!F35</f>
        <v>0</v>
      </c>
      <c r="BC100" s="140">
        <f>'2 - VRN'!F36</f>
        <v>0</v>
      </c>
      <c r="BD100" s="142">
        <f>'2 - VRN'!F37</f>
        <v>0</v>
      </c>
      <c r="BE100" s="7"/>
      <c r="BT100" s="128" t="s">
        <v>82</v>
      </c>
      <c r="BV100" s="128" t="s">
        <v>77</v>
      </c>
      <c r="BW100" s="128" t="s">
        <v>99</v>
      </c>
      <c r="BX100" s="128" t="s">
        <v>5</v>
      </c>
      <c r="CL100" s="128" t="s">
        <v>1</v>
      </c>
      <c r="CM100" s="128" t="s">
        <v>84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MCQGUa0P00iMMWaKmdsFcGvWCDeCISMmSbHOVvCbA8rNAiexNVij47ilI0dw1CyF3QyDtlgbvxwaMhJ5yAWM2w==" hashValue="ZaA9GaFWRIFFQgfbrWZP8kF4jbuDKFEJ4ACDOAn+JBaVIT6urN3BnvJ0AnTNou5B/0Q1ItX6yYEiMFKrNhzPKA==" algorithmName="SHA-512" password="CC35"/>
  <mergeCells count="62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 - technologie'!C2" display="/"/>
    <hyperlink ref="A97" location="'2 - DŘT'!C2" display="/"/>
    <hyperlink ref="A98" location="'3 - elektoinstalace'!C2" display="/"/>
    <hyperlink ref="A99" location="'4 - stavební práce'!C2" display="/"/>
    <hyperlink ref="A100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100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trafostanice VD Ústí n.L.-západ</v>
      </c>
      <c r="F7" s="147"/>
      <c r="G7" s="147"/>
      <c r="H7" s="147"/>
      <c r="L7" s="17"/>
    </row>
    <row r="8" s="1" customFormat="1" ht="12" customHeight="1">
      <c r="B8" s="17"/>
      <c r="D8" s="147" t="s">
        <v>101</v>
      </c>
      <c r="L8" s="17"/>
    </row>
    <row r="9" s="2" customFormat="1" ht="16.5" customHeight="1">
      <c r="A9" s="35"/>
      <c r="B9" s="41"/>
      <c r="C9" s="35"/>
      <c r="D9" s="35"/>
      <c r="E9" s="148" t="s">
        <v>102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104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26</v>
      </c>
      <c r="G14" s="35"/>
      <c r="H14" s="35"/>
      <c r="I14" s="147" t="s">
        <v>22</v>
      </c>
      <c r="J14" s="150" t="str">
        <f>'Rekapitulace stavby'!AN8</f>
        <v>4. 11. 2022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ROUND((SUM(BE122:BE233)),  2)</f>
        <v>0</v>
      </c>
      <c r="G35" s="35"/>
      <c r="H35" s="35"/>
      <c r="I35" s="161">
        <v>0.20999999999999999</v>
      </c>
      <c r="J35" s="160">
        <f>ROUND(((SUM(BE122:BE233))*I35),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ROUND((SUM(BF122:BF233)),  2)</f>
        <v>0</v>
      </c>
      <c r="G36" s="35"/>
      <c r="H36" s="35"/>
      <c r="I36" s="161">
        <v>0.14999999999999999</v>
      </c>
      <c r="J36" s="160">
        <f>ROUND(((SUM(BF122:BF233))*I36),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ROUND((SUM(BG122:BG233)),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ROUND((SUM(BH122:BH233)),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ROUND((SUM(BI122:BI233)),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trafostanice VD Ústí n.L.-západ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101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1 - technologie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4. 11. 2022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Jilich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106</v>
      </c>
      <c r="D96" s="182"/>
      <c r="E96" s="182"/>
      <c r="F96" s="182"/>
      <c r="G96" s="182"/>
      <c r="H96" s="182"/>
      <c r="I96" s="182"/>
      <c r="J96" s="183" t="s">
        <v>107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108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109</v>
      </c>
    </row>
    <row r="99" s="9" customFormat="1" ht="24.96" customHeight="1">
      <c r="A99" s="9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J230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trafostanice VD Ústí n.L.-západ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101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102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103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1 - technologie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4. 11. 2022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32</v>
      </c>
      <c r="J119" s="33" t="str">
        <f>E26</f>
        <v>Jilich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113</v>
      </c>
      <c r="D121" s="194" t="s">
        <v>60</v>
      </c>
      <c r="E121" s="194" t="s">
        <v>56</v>
      </c>
      <c r="F121" s="194" t="s">
        <v>57</v>
      </c>
      <c r="G121" s="194" t="s">
        <v>114</v>
      </c>
      <c r="H121" s="194" t="s">
        <v>115</v>
      </c>
      <c r="I121" s="194" t="s">
        <v>116</v>
      </c>
      <c r="J121" s="194" t="s">
        <v>107</v>
      </c>
      <c r="K121" s="195" t="s">
        <v>117</v>
      </c>
      <c r="L121" s="196"/>
      <c r="M121" s="97" t="s">
        <v>1</v>
      </c>
      <c r="N121" s="98" t="s">
        <v>39</v>
      </c>
      <c r="O121" s="98" t="s">
        <v>118</v>
      </c>
      <c r="P121" s="98" t="s">
        <v>119</v>
      </c>
      <c r="Q121" s="98" t="s">
        <v>120</v>
      </c>
      <c r="R121" s="98" t="s">
        <v>121</v>
      </c>
      <c r="S121" s="98" t="s">
        <v>122</v>
      </c>
      <c r="T121" s="99" t="s">
        <v>123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124</v>
      </c>
      <c r="D122" s="37"/>
      <c r="E122" s="37"/>
      <c r="F122" s="37"/>
      <c r="G122" s="37"/>
      <c r="H122" s="37"/>
      <c r="I122" s="37"/>
      <c r="J122" s="197">
        <f>BK122</f>
        <v>0</v>
      </c>
      <c r="K122" s="37"/>
      <c r="L122" s="41"/>
      <c r="M122" s="100"/>
      <c r="N122" s="198"/>
      <c r="O122" s="101"/>
      <c r="P122" s="199">
        <f>P123+P230</f>
        <v>0</v>
      </c>
      <c r="Q122" s="101"/>
      <c r="R122" s="199">
        <f>R123+R230</f>
        <v>0.0013600000000000001</v>
      </c>
      <c r="S122" s="101"/>
      <c r="T122" s="200">
        <f>T123+T230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109</v>
      </c>
      <c r="BK122" s="201">
        <f>BK123+BK230</f>
        <v>0</v>
      </c>
    </row>
    <row r="123" s="11" customFormat="1" ht="25.92" customHeight="1">
      <c r="A123" s="11"/>
      <c r="B123" s="202"/>
      <c r="C123" s="203"/>
      <c r="D123" s="204" t="s">
        <v>74</v>
      </c>
      <c r="E123" s="205" t="s">
        <v>125</v>
      </c>
      <c r="F123" s="205" t="s">
        <v>126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SUM(P124:P229)</f>
        <v>0</v>
      </c>
      <c r="Q123" s="210"/>
      <c r="R123" s="211">
        <f>SUM(R124:R229)</f>
        <v>0.0013600000000000001</v>
      </c>
      <c r="S123" s="210"/>
      <c r="T123" s="212">
        <f>SUM(T124:T229)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3" t="s">
        <v>127</v>
      </c>
      <c r="AT123" s="214" t="s">
        <v>74</v>
      </c>
      <c r="AU123" s="214" t="s">
        <v>75</v>
      </c>
      <c r="AY123" s="213" t="s">
        <v>128</v>
      </c>
      <c r="BK123" s="215">
        <f>SUM(BK124:BK229)</f>
        <v>0</v>
      </c>
    </row>
    <row r="124" s="2" customFormat="1" ht="24.15" customHeight="1">
      <c r="A124" s="35"/>
      <c r="B124" s="36"/>
      <c r="C124" s="216" t="s">
        <v>82</v>
      </c>
      <c r="D124" s="216" t="s">
        <v>129</v>
      </c>
      <c r="E124" s="217" t="s">
        <v>130</v>
      </c>
      <c r="F124" s="218" t="s">
        <v>131</v>
      </c>
      <c r="G124" s="219" t="s">
        <v>132</v>
      </c>
      <c r="H124" s="220">
        <v>2</v>
      </c>
      <c r="I124" s="221"/>
      <c r="J124" s="222">
        <f>ROUND(I124*H124,2)</f>
        <v>0</v>
      </c>
      <c r="K124" s="218" t="s">
        <v>1</v>
      </c>
      <c r="L124" s="223"/>
      <c r="M124" s="224" t="s">
        <v>1</v>
      </c>
      <c r="N124" s="225" t="s">
        <v>40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133</v>
      </c>
      <c r="AT124" s="228" t="s">
        <v>129</v>
      </c>
      <c r="AU124" s="228" t="s">
        <v>82</v>
      </c>
      <c r="AY124" s="14" t="s">
        <v>128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94</v>
      </c>
      <c r="BM124" s="228" t="s">
        <v>134</v>
      </c>
    </row>
    <row r="125" s="2" customFormat="1" ht="16.5" customHeight="1">
      <c r="A125" s="35"/>
      <c r="B125" s="36"/>
      <c r="C125" s="230" t="s">
        <v>84</v>
      </c>
      <c r="D125" s="230" t="s">
        <v>135</v>
      </c>
      <c r="E125" s="231" t="s">
        <v>136</v>
      </c>
      <c r="F125" s="232" t="s">
        <v>137</v>
      </c>
      <c r="G125" s="233" t="s">
        <v>132</v>
      </c>
      <c r="H125" s="234">
        <v>2</v>
      </c>
      <c r="I125" s="235"/>
      <c r="J125" s="236">
        <f>ROUND(I125*H125,2)</f>
        <v>0</v>
      </c>
      <c r="K125" s="232" t="s">
        <v>138</v>
      </c>
      <c r="L125" s="41"/>
      <c r="M125" s="237" t="s">
        <v>1</v>
      </c>
      <c r="N125" s="238" t="s">
        <v>40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94</v>
      </c>
      <c r="AT125" s="228" t="s">
        <v>135</v>
      </c>
      <c r="AU125" s="228" t="s">
        <v>82</v>
      </c>
      <c r="AY125" s="14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94</v>
      </c>
      <c r="BM125" s="228" t="s">
        <v>139</v>
      </c>
    </row>
    <row r="126" s="2" customFormat="1" ht="62.7" customHeight="1">
      <c r="A126" s="35"/>
      <c r="B126" s="36"/>
      <c r="C126" s="216" t="s">
        <v>91</v>
      </c>
      <c r="D126" s="216" t="s">
        <v>129</v>
      </c>
      <c r="E126" s="217" t="s">
        <v>140</v>
      </c>
      <c r="F126" s="218" t="s">
        <v>141</v>
      </c>
      <c r="G126" s="219" t="s">
        <v>132</v>
      </c>
      <c r="H126" s="220">
        <v>1</v>
      </c>
      <c r="I126" s="221"/>
      <c r="J126" s="222">
        <f>ROUND(I126*H126,2)</f>
        <v>0</v>
      </c>
      <c r="K126" s="218" t="s">
        <v>138</v>
      </c>
      <c r="L126" s="223"/>
      <c r="M126" s="224" t="s">
        <v>1</v>
      </c>
      <c r="N126" s="225" t="s">
        <v>40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142</v>
      </c>
      <c r="AT126" s="228" t="s">
        <v>129</v>
      </c>
      <c r="AU126" s="228" t="s">
        <v>82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142</v>
      </c>
      <c r="BM126" s="228" t="s">
        <v>143</v>
      </c>
    </row>
    <row r="127" s="2" customFormat="1" ht="44.25" customHeight="1">
      <c r="A127" s="35"/>
      <c r="B127" s="36"/>
      <c r="C127" s="216" t="s">
        <v>94</v>
      </c>
      <c r="D127" s="216" t="s">
        <v>129</v>
      </c>
      <c r="E127" s="217" t="s">
        <v>144</v>
      </c>
      <c r="F127" s="218" t="s">
        <v>145</v>
      </c>
      <c r="G127" s="219" t="s">
        <v>132</v>
      </c>
      <c r="H127" s="220">
        <v>1</v>
      </c>
      <c r="I127" s="221"/>
      <c r="J127" s="222">
        <f>ROUND(I127*H127,2)</f>
        <v>0</v>
      </c>
      <c r="K127" s="218" t="s">
        <v>138</v>
      </c>
      <c r="L127" s="223"/>
      <c r="M127" s="224" t="s">
        <v>1</v>
      </c>
      <c r="N127" s="225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142</v>
      </c>
      <c r="AT127" s="228" t="s">
        <v>129</v>
      </c>
      <c r="AU127" s="228" t="s">
        <v>82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142</v>
      </c>
      <c r="BM127" s="228" t="s">
        <v>146</v>
      </c>
    </row>
    <row r="128" s="2" customFormat="1" ht="37.8" customHeight="1">
      <c r="A128" s="35"/>
      <c r="B128" s="36"/>
      <c r="C128" s="216" t="s">
        <v>127</v>
      </c>
      <c r="D128" s="216" t="s">
        <v>129</v>
      </c>
      <c r="E128" s="217" t="s">
        <v>147</v>
      </c>
      <c r="F128" s="218" t="s">
        <v>148</v>
      </c>
      <c r="G128" s="219" t="s">
        <v>132</v>
      </c>
      <c r="H128" s="220">
        <v>2</v>
      </c>
      <c r="I128" s="221"/>
      <c r="J128" s="222">
        <f>ROUND(I128*H128,2)</f>
        <v>0</v>
      </c>
      <c r="K128" s="218" t="s">
        <v>138</v>
      </c>
      <c r="L128" s="223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142</v>
      </c>
      <c r="AT128" s="228" t="s">
        <v>129</v>
      </c>
      <c r="AU128" s="228" t="s">
        <v>82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142</v>
      </c>
      <c r="BM128" s="228" t="s">
        <v>149</v>
      </c>
    </row>
    <row r="129" s="2" customFormat="1" ht="16.5" customHeight="1">
      <c r="A129" s="35"/>
      <c r="B129" s="36"/>
      <c r="C129" s="230" t="s">
        <v>150</v>
      </c>
      <c r="D129" s="230" t="s">
        <v>135</v>
      </c>
      <c r="E129" s="231" t="s">
        <v>151</v>
      </c>
      <c r="F129" s="232" t="s">
        <v>152</v>
      </c>
      <c r="G129" s="233" t="s">
        <v>132</v>
      </c>
      <c r="H129" s="234">
        <v>4</v>
      </c>
      <c r="I129" s="235"/>
      <c r="J129" s="236">
        <f>ROUND(I129*H129,2)</f>
        <v>0</v>
      </c>
      <c r="K129" s="232" t="s">
        <v>138</v>
      </c>
      <c r="L129" s="41"/>
      <c r="M129" s="237" t="s">
        <v>1</v>
      </c>
      <c r="N129" s="238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153</v>
      </c>
      <c r="AT129" s="228" t="s">
        <v>135</v>
      </c>
      <c r="AU129" s="228" t="s">
        <v>82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153</v>
      </c>
      <c r="BM129" s="228" t="s">
        <v>154</v>
      </c>
    </row>
    <row r="130" s="2" customFormat="1" ht="33" customHeight="1">
      <c r="A130" s="35"/>
      <c r="B130" s="36"/>
      <c r="C130" s="216" t="s">
        <v>155</v>
      </c>
      <c r="D130" s="216" t="s">
        <v>129</v>
      </c>
      <c r="E130" s="217" t="s">
        <v>156</v>
      </c>
      <c r="F130" s="218" t="s">
        <v>157</v>
      </c>
      <c r="G130" s="219" t="s">
        <v>158</v>
      </c>
      <c r="H130" s="220">
        <v>70</v>
      </c>
      <c r="I130" s="221"/>
      <c r="J130" s="222">
        <f>ROUND(I130*H130,2)</f>
        <v>0</v>
      </c>
      <c r="K130" s="218" t="s">
        <v>1</v>
      </c>
      <c r="L130" s="223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153</v>
      </c>
      <c r="AT130" s="228" t="s">
        <v>129</v>
      </c>
      <c r="AU130" s="228" t="s">
        <v>82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153</v>
      </c>
      <c r="BM130" s="228" t="s">
        <v>159</v>
      </c>
    </row>
    <row r="131" s="2" customFormat="1" ht="16.5" customHeight="1">
      <c r="A131" s="35"/>
      <c r="B131" s="36"/>
      <c r="C131" s="230" t="s">
        <v>133</v>
      </c>
      <c r="D131" s="230" t="s">
        <v>135</v>
      </c>
      <c r="E131" s="231" t="s">
        <v>160</v>
      </c>
      <c r="F131" s="232" t="s">
        <v>161</v>
      </c>
      <c r="G131" s="233" t="s">
        <v>158</v>
      </c>
      <c r="H131" s="234">
        <v>70</v>
      </c>
      <c r="I131" s="235"/>
      <c r="J131" s="236">
        <f>ROUND(I131*H131,2)</f>
        <v>0</v>
      </c>
      <c r="K131" s="232" t="s">
        <v>138</v>
      </c>
      <c r="L131" s="41"/>
      <c r="M131" s="237" t="s">
        <v>1</v>
      </c>
      <c r="N131" s="238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153</v>
      </c>
      <c r="AT131" s="228" t="s">
        <v>135</v>
      </c>
      <c r="AU131" s="228" t="s">
        <v>82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153</v>
      </c>
      <c r="BM131" s="228" t="s">
        <v>162</v>
      </c>
    </row>
    <row r="132" s="2" customFormat="1" ht="44.25" customHeight="1">
      <c r="A132" s="35"/>
      <c r="B132" s="36"/>
      <c r="C132" s="216" t="s">
        <v>163</v>
      </c>
      <c r="D132" s="216" t="s">
        <v>129</v>
      </c>
      <c r="E132" s="217" t="s">
        <v>164</v>
      </c>
      <c r="F132" s="218" t="s">
        <v>165</v>
      </c>
      <c r="G132" s="219" t="s">
        <v>132</v>
      </c>
      <c r="H132" s="220">
        <v>1</v>
      </c>
      <c r="I132" s="221"/>
      <c r="J132" s="222">
        <f>ROUND(I132*H132,2)</f>
        <v>0</v>
      </c>
      <c r="K132" s="218" t="s">
        <v>138</v>
      </c>
      <c r="L132" s="223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142</v>
      </c>
      <c r="AT132" s="228" t="s">
        <v>129</v>
      </c>
      <c r="AU132" s="228" t="s">
        <v>82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142</v>
      </c>
      <c r="BM132" s="228" t="s">
        <v>166</v>
      </c>
    </row>
    <row r="133" s="2" customFormat="1" ht="44.25" customHeight="1">
      <c r="A133" s="35"/>
      <c r="B133" s="36"/>
      <c r="C133" s="216" t="s">
        <v>167</v>
      </c>
      <c r="D133" s="216" t="s">
        <v>129</v>
      </c>
      <c r="E133" s="217" t="s">
        <v>168</v>
      </c>
      <c r="F133" s="218" t="s">
        <v>169</v>
      </c>
      <c r="G133" s="219" t="s">
        <v>132</v>
      </c>
      <c r="H133" s="220">
        <v>2</v>
      </c>
      <c r="I133" s="221"/>
      <c r="J133" s="222">
        <f>ROUND(I133*H133,2)</f>
        <v>0</v>
      </c>
      <c r="K133" s="218" t="s">
        <v>138</v>
      </c>
      <c r="L133" s="223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142</v>
      </c>
      <c r="AT133" s="228" t="s">
        <v>129</v>
      </c>
      <c r="AU133" s="228" t="s">
        <v>82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142</v>
      </c>
      <c r="BM133" s="228" t="s">
        <v>170</v>
      </c>
    </row>
    <row r="134" s="2" customFormat="1" ht="44.25" customHeight="1">
      <c r="A134" s="35"/>
      <c r="B134" s="36"/>
      <c r="C134" s="216" t="s">
        <v>171</v>
      </c>
      <c r="D134" s="216" t="s">
        <v>129</v>
      </c>
      <c r="E134" s="217" t="s">
        <v>172</v>
      </c>
      <c r="F134" s="218" t="s">
        <v>173</v>
      </c>
      <c r="G134" s="219" t="s">
        <v>132</v>
      </c>
      <c r="H134" s="220">
        <v>6</v>
      </c>
      <c r="I134" s="221"/>
      <c r="J134" s="222">
        <f>ROUND(I134*H134,2)</f>
        <v>0</v>
      </c>
      <c r="K134" s="218" t="s">
        <v>138</v>
      </c>
      <c r="L134" s="223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142</v>
      </c>
      <c r="AT134" s="228" t="s">
        <v>129</v>
      </c>
      <c r="AU134" s="228" t="s">
        <v>82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142</v>
      </c>
      <c r="BM134" s="228" t="s">
        <v>174</v>
      </c>
    </row>
    <row r="135" s="2" customFormat="1" ht="44.25" customHeight="1">
      <c r="A135" s="35"/>
      <c r="B135" s="36"/>
      <c r="C135" s="230" t="s">
        <v>175</v>
      </c>
      <c r="D135" s="230" t="s">
        <v>135</v>
      </c>
      <c r="E135" s="231" t="s">
        <v>176</v>
      </c>
      <c r="F135" s="232" t="s">
        <v>177</v>
      </c>
      <c r="G135" s="233" t="s">
        <v>132</v>
      </c>
      <c r="H135" s="234">
        <v>3</v>
      </c>
      <c r="I135" s="235"/>
      <c r="J135" s="236">
        <f>ROUND(I135*H135,2)</f>
        <v>0</v>
      </c>
      <c r="K135" s="232" t="s">
        <v>138</v>
      </c>
      <c r="L135" s="41"/>
      <c r="M135" s="237" t="s">
        <v>1</v>
      </c>
      <c r="N135" s="238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153</v>
      </c>
      <c r="AT135" s="228" t="s">
        <v>135</v>
      </c>
      <c r="AU135" s="228" t="s">
        <v>82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153</v>
      </c>
      <c r="BM135" s="228" t="s">
        <v>178</v>
      </c>
    </row>
    <row r="136" s="2" customFormat="1" ht="21.75" customHeight="1">
      <c r="A136" s="35"/>
      <c r="B136" s="36"/>
      <c r="C136" s="230" t="s">
        <v>179</v>
      </c>
      <c r="D136" s="230" t="s">
        <v>135</v>
      </c>
      <c r="E136" s="231" t="s">
        <v>180</v>
      </c>
      <c r="F136" s="232" t="s">
        <v>181</v>
      </c>
      <c r="G136" s="233" t="s">
        <v>132</v>
      </c>
      <c r="H136" s="234">
        <v>6</v>
      </c>
      <c r="I136" s="235"/>
      <c r="J136" s="236">
        <f>ROUND(I136*H136,2)</f>
        <v>0</v>
      </c>
      <c r="K136" s="232" t="s">
        <v>138</v>
      </c>
      <c r="L136" s="41"/>
      <c r="M136" s="237" t="s">
        <v>1</v>
      </c>
      <c r="N136" s="238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153</v>
      </c>
      <c r="AT136" s="228" t="s">
        <v>135</v>
      </c>
      <c r="AU136" s="228" t="s">
        <v>82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153</v>
      </c>
      <c r="BM136" s="228" t="s">
        <v>182</v>
      </c>
    </row>
    <row r="137" s="2" customFormat="1" ht="16.5" customHeight="1">
      <c r="A137" s="35"/>
      <c r="B137" s="36"/>
      <c r="C137" s="216" t="s">
        <v>183</v>
      </c>
      <c r="D137" s="216" t="s">
        <v>129</v>
      </c>
      <c r="E137" s="217" t="s">
        <v>184</v>
      </c>
      <c r="F137" s="218" t="s">
        <v>185</v>
      </c>
      <c r="G137" s="219" t="s">
        <v>186</v>
      </c>
      <c r="H137" s="220">
        <v>60</v>
      </c>
      <c r="I137" s="221"/>
      <c r="J137" s="222">
        <f>ROUND(I137*H137,2)</f>
        <v>0</v>
      </c>
      <c r="K137" s="218" t="s">
        <v>138</v>
      </c>
      <c r="L137" s="223"/>
      <c r="M137" s="224" t="s">
        <v>1</v>
      </c>
      <c r="N137" s="225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133</v>
      </c>
      <c r="AT137" s="228" t="s">
        <v>129</v>
      </c>
      <c r="AU137" s="228" t="s">
        <v>82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94</v>
      </c>
      <c r="BM137" s="228" t="s">
        <v>187</v>
      </c>
    </row>
    <row r="138" s="2" customFormat="1">
      <c r="A138" s="35"/>
      <c r="B138" s="36"/>
      <c r="C138" s="37"/>
      <c r="D138" s="239" t="s">
        <v>188</v>
      </c>
      <c r="E138" s="37"/>
      <c r="F138" s="240" t="s">
        <v>189</v>
      </c>
      <c r="G138" s="37"/>
      <c r="H138" s="37"/>
      <c r="I138" s="241"/>
      <c r="J138" s="37"/>
      <c r="K138" s="37"/>
      <c r="L138" s="41"/>
      <c r="M138" s="242"/>
      <c r="N138" s="243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188</v>
      </c>
      <c r="AU138" s="14" t="s">
        <v>82</v>
      </c>
    </row>
    <row r="139" s="2" customFormat="1" ht="24.15" customHeight="1">
      <c r="A139" s="35"/>
      <c r="B139" s="36"/>
      <c r="C139" s="230" t="s">
        <v>8</v>
      </c>
      <c r="D139" s="230" t="s">
        <v>135</v>
      </c>
      <c r="E139" s="231" t="s">
        <v>190</v>
      </c>
      <c r="F139" s="232" t="s">
        <v>191</v>
      </c>
      <c r="G139" s="233" t="s">
        <v>132</v>
      </c>
      <c r="H139" s="234">
        <v>2</v>
      </c>
      <c r="I139" s="235"/>
      <c r="J139" s="236">
        <f>ROUND(I139*H139,2)</f>
        <v>0</v>
      </c>
      <c r="K139" s="232" t="s">
        <v>138</v>
      </c>
      <c r="L139" s="41"/>
      <c r="M139" s="237" t="s">
        <v>1</v>
      </c>
      <c r="N139" s="238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153</v>
      </c>
      <c r="AT139" s="228" t="s">
        <v>135</v>
      </c>
      <c r="AU139" s="228" t="s">
        <v>82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153</v>
      </c>
      <c r="BM139" s="228" t="s">
        <v>192</v>
      </c>
    </row>
    <row r="140" s="2" customFormat="1" ht="24.15" customHeight="1">
      <c r="A140" s="35"/>
      <c r="B140" s="36"/>
      <c r="C140" s="230" t="s">
        <v>193</v>
      </c>
      <c r="D140" s="230" t="s">
        <v>135</v>
      </c>
      <c r="E140" s="231" t="s">
        <v>194</v>
      </c>
      <c r="F140" s="232" t="s">
        <v>195</v>
      </c>
      <c r="G140" s="233" t="s">
        <v>132</v>
      </c>
      <c r="H140" s="234">
        <v>4</v>
      </c>
      <c r="I140" s="235"/>
      <c r="J140" s="236">
        <f>ROUND(I140*H140,2)</f>
        <v>0</v>
      </c>
      <c r="K140" s="232" t="s">
        <v>138</v>
      </c>
      <c r="L140" s="41"/>
      <c r="M140" s="237" t="s">
        <v>1</v>
      </c>
      <c r="N140" s="238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153</v>
      </c>
      <c r="AT140" s="228" t="s">
        <v>135</v>
      </c>
      <c r="AU140" s="228" t="s">
        <v>82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153</v>
      </c>
      <c r="BM140" s="228" t="s">
        <v>196</v>
      </c>
    </row>
    <row r="141" s="2" customFormat="1" ht="16.5" customHeight="1">
      <c r="A141" s="35"/>
      <c r="B141" s="36"/>
      <c r="C141" s="230" t="s">
        <v>197</v>
      </c>
      <c r="D141" s="230" t="s">
        <v>135</v>
      </c>
      <c r="E141" s="231" t="s">
        <v>198</v>
      </c>
      <c r="F141" s="232" t="s">
        <v>199</v>
      </c>
      <c r="G141" s="233" t="s">
        <v>158</v>
      </c>
      <c r="H141" s="234">
        <v>30</v>
      </c>
      <c r="I141" s="235"/>
      <c r="J141" s="236">
        <f>ROUND(I141*H141,2)</f>
        <v>0</v>
      </c>
      <c r="K141" s="232" t="s">
        <v>138</v>
      </c>
      <c r="L141" s="41"/>
      <c r="M141" s="237" t="s">
        <v>1</v>
      </c>
      <c r="N141" s="238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153</v>
      </c>
      <c r="AT141" s="228" t="s">
        <v>135</v>
      </c>
      <c r="AU141" s="228" t="s">
        <v>82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153</v>
      </c>
      <c r="BM141" s="228" t="s">
        <v>200</v>
      </c>
    </row>
    <row r="142" s="2" customFormat="1" ht="24.15" customHeight="1">
      <c r="A142" s="35"/>
      <c r="B142" s="36"/>
      <c r="C142" s="216" t="s">
        <v>201</v>
      </c>
      <c r="D142" s="216" t="s">
        <v>129</v>
      </c>
      <c r="E142" s="217" t="s">
        <v>202</v>
      </c>
      <c r="F142" s="218" t="s">
        <v>203</v>
      </c>
      <c r="G142" s="219" t="s">
        <v>132</v>
      </c>
      <c r="H142" s="220">
        <v>10</v>
      </c>
      <c r="I142" s="221"/>
      <c r="J142" s="222">
        <f>ROUND(I142*H142,2)</f>
        <v>0</v>
      </c>
      <c r="K142" s="218" t="s">
        <v>1</v>
      </c>
      <c r="L142" s="223"/>
      <c r="M142" s="224" t="s">
        <v>1</v>
      </c>
      <c r="N142" s="225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153</v>
      </c>
      <c r="AT142" s="228" t="s">
        <v>129</v>
      </c>
      <c r="AU142" s="228" t="s">
        <v>82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153</v>
      </c>
      <c r="BM142" s="228" t="s">
        <v>204</v>
      </c>
    </row>
    <row r="143" s="2" customFormat="1">
      <c r="A143" s="35"/>
      <c r="B143" s="36"/>
      <c r="C143" s="37"/>
      <c r="D143" s="239" t="s">
        <v>188</v>
      </c>
      <c r="E143" s="37"/>
      <c r="F143" s="240" t="s">
        <v>205</v>
      </c>
      <c r="G143" s="37"/>
      <c r="H143" s="37"/>
      <c r="I143" s="241"/>
      <c r="J143" s="37"/>
      <c r="K143" s="37"/>
      <c r="L143" s="41"/>
      <c r="M143" s="242"/>
      <c r="N143" s="24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188</v>
      </c>
      <c r="AU143" s="14" t="s">
        <v>82</v>
      </c>
    </row>
    <row r="144" s="2" customFormat="1" ht="37.8" customHeight="1">
      <c r="A144" s="35"/>
      <c r="B144" s="36"/>
      <c r="C144" s="230" t="s">
        <v>206</v>
      </c>
      <c r="D144" s="230" t="s">
        <v>135</v>
      </c>
      <c r="E144" s="231" t="s">
        <v>207</v>
      </c>
      <c r="F144" s="232" t="s">
        <v>208</v>
      </c>
      <c r="G144" s="233" t="s">
        <v>132</v>
      </c>
      <c r="H144" s="234">
        <v>6</v>
      </c>
      <c r="I144" s="235"/>
      <c r="J144" s="236">
        <f>ROUND(I144*H144,2)</f>
        <v>0</v>
      </c>
      <c r="K144" s="232" t="s">
        <v>138</v>
      </c>
      <c r="L144" s="41"/>
      <c r="M144" s="237" t="s">
        <v>1</v>
      </c>
      <c r="N144" s="238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153</v>
      </c>
      <c r="AT144" s="228" t="s">
        <v>135</v>
      </c>
      <c r="AU144" s="228" t="s">
        <v>82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153</v>
      </c>
      <c r="BM144" s="228" t="s">
        <v>209</v>
      </c>
    </row>
    <row r="145" s="2" customFormat="1" ht="24.15" customHeight="1">
      <c r="A145" s="35"/>
      <c r="B145" s="36"/>
      <c r="C145" s="230" t="s">
        <v>210</v>
      </c>
      <c r="D145" s="230" t="s">
        <v>135</v>
      </c>
      <c r="E145" s="231" t="s">
        <v>211</v>
      </c>
      <c r="F145" s="232" t="s">
        <v>212</v>
      </c>
      <c r="G145" s="233" t="s">
        <v>132</v>
      </c>
      <c r="H145" s="234">
        <v>4</v>
      </c>
      <c r="I145" s="235"/>
      <c r="J145" s="236">
        <f>ROUND(I145*H145,2)</f>
        <v>0</v>
      </c>
      <c r="K145" s="232" t="s">
        <v>138</v>
      </c>
      <c r="L145" s="41"/>
      <c r="M145" s="237" t="s">
        <v>1</v>
      </c>
      <c r="N145" s="238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153</v>
      </c>
      <c r="AT145" s="228" t="s">
        <v>135</v>
      </c>
      <c r="AU145" s="228" t="s">
        <v>82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153</v>
      </c>
      <c r="BM145" s="228" t="s">
        <v>213</v>
      </c>
    </row>
    <row r="146" s="2" customFormat="1" ht="24.15" customHeight="1">
      <c r="A146" s="35"/>
      <c r="B146" s="36"/>
      <c r="C146" s="216" t="s">
        <v>7</v>
      </c>
      <c r="D146" s="216" t="s">
        <v>129</v>
      </c>
      <c r="E146" s="217" t="s">
        <v>214</v>
      </c>
      <c r="F146" s="218" t="s">
        <v>215</v>
      </c>
      <c r="G146" s="219" t="s">
        <v>158</v>
      </c>
      <c r="H146" s="220">
        <v>5</v>
      </c>
      <c r="I146" s="221"/>
      <c r="J146" s="222">
        <f>ROUND(I146*H146,2)</f>
        <v>0</v>
      </c>
      <c r="K146" s="218" t="s">
        <v>138</v>
      </c>
      <c r="L146" s="223"/>
      <c r="M146" s="224" t="s">
        <v>1</v>
      </c>
      <c r="N146" s="225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142</v>
      </c>
      <c r="AT146" s="228" t="s">
        <v>129</v>
      </c>
      <c r="AU146" s="228" t="s">
        <v>82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142</v>
      </c>
      <c r="BM146" s="228" t="s">
        <v>216</v>
      </c>
    </row>
    <row r="147" s="2" customFormat="1" ht="24.15" customHeight="1">
      <c r="A147" s="35"/>
      <c r="B147" s="36"/>
      <c r="C147" s="216" t="s">
        <v>217</v>
      </c>
      <c r="D147" s="216" t="s">
        <v>129</v>
      </c>
      <c r="E147" s="217" t="s">
        <v>218</v>
      </c>
      <c r="F147" s="218" t="s">
        <v>219</v>
      </c>
      <c r="G147" s="219" t="s">
        <v>158</v>
      </c>
      <c r="H147" s="220">
        <v>3</v>
      </c>
      <c r="I147" s="221"/>
      <c r="J147" s="222">
        <f>ROUND(I147*H147,2)</f>
        <v>0</v>
      </c>
      <c r="K147" s="218" t="s">
        <v>138</v>
      </c>
      <c r="L147" s="223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129</v>
      </c>
      <c r="AU147" s="228" t="s">
        <v>82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142</v>
      </c>
      <c r="BM147" s="228" t="s">
        <v>220</v>
      </c>
    </row>
    <row r="148" s="2" customFormat="1" ht="24.15" customHeight="1">
      <c r="A148" s="35"/>
      <c r="B148" s="36"/>
      <c r="C148" s="216" t="s">
        <v>221</v>
      </c>
      <c r="D148" s="216" t="s">
        <v>129</v>
      </c>
      <c r="E148" s="217" t="s">
        <v>222</v>
      </c>
      <c r="F148" s="218" t="s">
        <v>223</v>
      </c>
      <c r="G148" s="219" t="s">
        <v>158</v>
      </c>
      <c r="H148" s="220">
        <v>6</v>
      </c>
      <c r="I148" s="221"/>
      <c r="J148" s="222">
        <f>ROUND(I148*H148,2)</f>
        <v>0</v>
      </c>
      <c r="K148" s="218" t="s">
        <v>138</v>
      </c>
      <c r="L148" s="223"/>
      <c r="M148" s="224" t="s">
        <v>1</v>
      </c>
      <c r="N148" s="225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142</v>
      </c>
      <c r="AT148" s="228" t="s">
        <v>129</v>
      </c>
      <c r="AU148" s="228" t="s">
        <v>82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142</v>
      </c>
      <c r="BM148" s="228" t="s">
        <v>224</v>
      </c>
    </row>
    <row r="149" s="2" customFormat="1" ht="24.15" customHeight="1">
      <c r="A149" s="35"/>
      <c r="B149" s="36"/>
      <c r="C149" s="230" t="s">
        <v>225</v>
      </c>
      <c r="D149" s="230" t="s">
        <v>135</v>
      </c>
      <c r="E149" s="231" t="s">
        <v>226</v>
      </c>
      <c r="F149" s="232" t="s">
        <v>227</v>
      </c>
      <c r="G149" s="233" t="s">
        <v>158</v>
      </c>
      <c r="H149" s="234">
        <v>14</v>
      </c>
      <c r="I149" s="235"/>
      <c r="J149" s="236">
        <f>ROUND(I149*H149,2)</f>
        <v>0</v>
      </c>
      <c r="K149" s="232" t="s">
        <v>138</v>
      </c>
      <c r="L149" s="41"/>
      <c r="M149" s="237" t="s">
        <v>1</v>
      </c>
      <c r="N149" s="238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153</v>
      </c>
      <c r="AT149" s="228" t="s">
        <v>135</v>
      </c>
      <c r="AU149" s="228" t="s">
        <v>82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153</v>
      </c>
      <c r="BM149" s="228" t="s">
        <v>228</v>
      </c>
    </row>
    <row r="150" s="2" customFormat="1" ht="24.15" customHeight="1">
      <c r="A150" s="35"/>
      <c r="B150" s="36"/>
      <c r="C150" s="216" t="s">
        <v>229</v>
      </c>
      <c r="D150" s="216" t="s">
        <v>129</v>
      </c>
      <c r="E150" s="217" t="s">
        <v>230</v>
      </c>
      <c r="F150" s="218" t="s">
        <v>231</v>
      </c>
      <c r="G150" s="219" t="s">
        <v>232</v>
      </c>
      <c r="H150" s="220">
        <v>120</v>
      </c>
      <c r="I150" s="221"/>
      <c r="J150" s="222">
        <f>ROUND(I150*H150,2)</f>
        <v>0</v>
      </c>
      <c r="K150" s="218" t="s">
        <v>138</v>
      </c>
      <c r="L150" s="223"/>
      <c r="M150" s="224" t="s">
        <v>1</v>
      </c>
      <c r="N150" s="225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153</v>
      </c>
      <c r="AT150" s="228" t="s">
        <v>129</v>
      </c>
      <c r="AU150" s="228" t="s">
        <v>82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153</v>
      </c>
      <c r="BM150" s="228" t="s">
        <v>233</v>
      </c>
    </row>
    <row r="151" s="2" customFormat="1" ht="16.5" customHeight="1">
      <c r="A151" s="35"/>
      <c r="B151" s="36"/>
      <c r="C151" s="230" t="s">
        <v>234</v>
      </c>
      <c r="D151" s="230" t="s">
        <v>135</v>
      </c>
      <c r="E151" s="231" t="s">
        <v>235</v>
      </c>
      <c r="F151" s="232" t="s">
        <v>236</v>
      </c>
      <c r="G151" s="233" t="s">
        <v>232</v>
      </c>
      <c r="H151" s="234">
        <v>120</v>
      </c>
      <c r="I151" s="235"/>
      <c r="J151" s="236">
        <f>ROUND(I151*H151,2)</f>
        <v>0</v>
      </c>
      <c r="K151" s="232" t="s">
        <v>138</v>
      </c>
      <c r="L151" s="41"/>
      <c r="M151" s="237" t="s">
        <v>1</v>
      </c>
      <c r="N151" s="238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153</v>
      </c>
      <c r="AT151" s="228" t="s">
        <v>135</v>
      </c>
      <c r="AU151" s="228" t="s">
        <v>82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153</v>
      </c>
      <c r="BM151" s="228" t="s">
        <v>237</v>
      </c>
    </row>
    <row r="152" s="2" customFormat="1" ht="24.15" customHeight="1">
      <c r="A152" s="35"/>
      <c r="B152" s="36"/>
      <c r="C152" s="216" t="s">
        <v>238</v>
      </c>
      <c r="D152" s="216" t="s">
        <v>129</v>
      </c>
      <c r="E152" s="217" t="s">
        <v>239</v>
      </c>
      <c r="F152" s="218" t="s">
        <v>240</v>
      </c>
      <c r="G152" s="219" t="s">
        <v>158</v>
      </c>
      <c r="H152" s="220">
        <v>750</v>
      </c>
      <c r="I152" s="221"/>
      <c r="J152" s="222">
        <f>ROUND(I152*H152,2)</f>
        <v>0</v>
      </c>
      <c r="K152" s="218" t="s">
        <v>138</v>
      </c>
      <c r="L152" s="223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142</v>
      </c>
      <c r="AT152" s="228" t="s">
        <v>129</v>
      </c>
      <c r="AU152" s="228" t="s">
        <v>82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142</v>
      </c>
      <c r="BM152" s="228" t="s">
        <v>241</v>
      </c>
    </row>
    <row r="153" s="2" customFormat="1" ht="24.15" customHeight="1">
      <c r="A153" s="35"/>
      <c r="B153" s="36"/>
      <c r="C153" s="216" t="s">
        <v>242</v>
      </c>
      <c r="D153" s="216" t="s">
        <v>129</v>
      </c>
      <c r="E153" s="217" t="s">
        <v>243</v>
      </c>
      <c r="F153" s="218" t="s">
        <v>244</v>
      </c>
      <c r="G153" s="219" t="s">
        <v>158</v>
      </c>
      <c r="H153" s="220">
        <v>30</v>
      </c>
      <c r="I153" s="221"/>
      <c r="J153" s="222">
        <f>ROUND(I153*H153,2)</f>
        <v>0</v>
      </c>
      <c r="K153" s="218" t="s">
        <v>138</v>
      </c>
      <c r="L153" s="223"/>
      <c r="M153" s="224" t="s">
        <v>1</v>
      </c>
      <c r="N153" s="225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142</v>
      </c>
      <c r="AT153" s="228" t="s">
        <v>129</v>
      </c>
      <c r="AU153" s="228" t="s">
        <v>82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142</v>
      </c>
      <c r="BM153" s="228" t="s">
        <v>245</v>
      </c>
    </row>
    <row r="154" s="2" customFormat="1" ht="24.15" customHeight="1">
      <c r="A154" s="35"/>
      <c r="B154" s="36"/>
      <c r="C154" s="216" t="s">
        <v>246</v>
      </c>
      <c r="D154" s="216" t="s">
        <v>129</v>
      </c>
      <c r="E154" s="217" t="s">
        <v>247</v>
      </c>
      <c r="F154" s="218" t="s">
        <v>248</v>
      </c>
      <c r="G154" s="219" t="s">
        <v>158</v>
      </c>
      <c r="H154" s="220">
        <v>5</v>
      </c>
      <c r="I154" s="221"/>
      <c r="J154" s="222">
        <f>ROUND(I154*H154,2)</f>
        <v>0</v>
      </c>
      <c r="K154" s="218" t="s">
        <v>138</v>
      </c>
      <c r="L154" s="223"/>
      <c r="M154" s="224" t="s">
        <v>1</v>
      </c>
      <c r="N154" s="225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142</v>
      </c>
      <c r="AT154" s="228" t="s">
        <v>129</v>
      </c>
      <c r="AU154" s="228" t="s">
        <v>82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142</v>
      </c>
      <c r="BM154" s="228" t="s">
        <v>249</v>
      </c>
    </row>
    <row r="155" s="2" customFormat="1" ht="24.15" customHeight="1">
      <c r="A155" s="35"/>
      <c r="B155" s="36"/>
      <c r="C155" s="216" t="s">
        <v>250</v>
      </c>
      <c r="D155" s="216" t="s">
        <v>129</v>
      </c>
      <c r="E155" s="217" t="s">
        <v>251</v>
      </c>
      <c r="F155" s="218" t="s">
        <v>252</v>
      </c>
      <c r="G155" s="219" t="s">
        <v>158</v>
      </c>
      <c r="H155" s="220">
        <v>25</v>
      </c>
      <c r="I155" s="221"/>
      <c r="J155" s="222">
        <f>ROUND(I155*H155,2)</f>
        <v>0</v>
      </c>
      <c r="K155" s="218" t="s">
        <v>138</v>
      </c>
      <c r="L155" s="223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142</v>
      </c>
      <c r="AT155" s="228" t="s">
        <v>129</v>
      </c>
      <c r="AU155" s="228" t="s">
        <v>82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142</v>
      </c>
      <c r="BM155" s="228" t="s">
        <v>253</v>
      </c>
    </row>
    <row r="156" s="2" customFormat="1" ht="24.15" customHeight="1">
      <c r="A156" s="35"/>
      <c r="B156" s="36"/>
      <c r="C156" s="216" t="s">
        <v>254</v>
      </c>
      <c r="D156" s="216" t="s">
        <v>129</v>
      </c>
      <c r="E156" s="217" t="s">
        <v>255</v>
      </c>
      <c r="F156" s="218" t="s">
        <v>256</v>
      </c>
      <c r="G156" s="219" t="s">
        <v>158</v>
      </c>
      <c r="H156" s="220">
        <v>10</v>
      </c>
      <c r="I156" s="221"/>
      <c r="J156" s="222">
        <f>ROUND(I156*H156,2)</f>
        <v>0</v>
      </c>
      <c r="K156" s="218" t="s">
        <v>138</v>
      </c>
      <c r="L156" s="223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129</v>
      </c>
      <c r="AU156" s="228" t="s">
        <v>82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142</v>
      </c>
      <c r="BM156" s="228" t="s">
        <v>257</v>
      </c>
    </row>
    <row r="157" s="2" customFormat="1" ht="24.15" customHeight="1">
      <c r="A157" s="35"/>
      <c r="B157" s="36"/>
      <c r="C157" s="216" t="s">
        <v>258</v>
      </c>
      <c r="D157" s="216" t="s">
        <v>129</v>
      </c>
      <c r="E157" s="217" t="s">
        <v>259</v>
      </c>
      <c r="F157" s="218" t="s">
        <v>260</v>
      </c>
      <c r="G157" s="219" t="s">
        <v>158</v>
      </c>
      <c r="H157" s="220">
        <v>10</v>
      </c>
      <c r="I157" s="221"/>
      <c r="J157" s="222">
        <f>ROUND(I157*H157,2)</f>
        <v>0</v>
      </c>
      <c r="K157" s="218" t="s">
        <v>138</v>
      </c>
      <c r="L157" s="223"/>
      <c r="M157" s="224" t="s">
        <v>1</v>
      </c>
      <c r="N157" s="225" t="s">
        <v>40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142</v>
      </c>
      <c r="AT157" s="228" t="s">
        <v>129</v>
      </c>
      <c r="AU157" s="228" t="s">
        <v>82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142</v>
      </c>
      <c r="BM157" s="228" t="s">
        <v>261</v>
      </c>
    </row>
    <row r="158" s="2" customFormat="1" ht="24.15" customHeight="1">
      <c r="A158" s="35"/>
      <c r="B158" s="36"/>
      <c r="C158" s="216" t="s">
        <v>262</v>
      </c>
      <c r="D158" s="216" t="s">
        <v>129</v>
      </c>
      <c r="E158" s="217" t="s">
        <v>263</v>
      </c>
      <c r="F158" s="218" t="s">
        <v>264</v>
      </c>
      <c r="G158" s="219" t="s">
        <v>158</v>
      </c>
      <c r="H158" s="220">
        <v>5</v>
      </c>
      <c r="I158" s="221"/>
      <c r="J158" s="222">
        <f>ROUND(I158*H158,2)</f>
        <v>0</v>
      </c>
      <c r="K158" s="218" t="s">
        <v>138</v>
      </c>
      <c r="L158" s="223"/>
      <c r="M158" s="224" t="s">
        <v>1</v>
      </c>
      <c r="N158" s="225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142</v>
      </c>
      <c r="AT158" s="228" t="s">
        <v>129</v>
      </c>
      <c r="AU158" s="228" t="s">
        <v>82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142</v>
      </c>
      <c r="BM158" s="228" t="s">
        <v>265</v>
      </c>
    </row>
    <row r="159" s="2" customFormat="1" ht="33" customHeight="1">
      <c r="A159" s="35"/>
      <c r="B159" s="36"/>
      <c r="C159" s="216" t="s">
        <v>266</v>
      </c>
      <c r="D159" s="216" t="s">
        <v>129</v>
      </c>
      <c r="E159" s="217" t="s">
        <v>267</v>
      </c>
      <c r="F159" s="218" t="s">
        <v>268</v>
      </c>
      <c r="G159" s="219" t="s">
        <v>132</v>
      </c>
      <c r="H159" s="220">
        <v>8</v>
      </c>
      <c r="I159" s="221"/>
      <c r="J159" s="222">
        <f>ROUND(I159*H159,2)</f>
        <v>0</v>
      </c>
      <c r="K159" s="218" t="s">
        <v>138</v>
      </c>
      <c r="L159" s="223"/>
      <c r="M159" s="224" t="s">
        <v>1</v>
      </c>
      <c r="N159" s="225" t="s">
        <v>40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142</v>
      </c>
      <c r="AT159" s="228" t="s">
        <v>129</v>
      </c>
      <c r="AU159" s="228" t="s">
        <v>82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142</v>
      </c>
      <c r="BM159" s="228" t="s">
        <v>269</v>
      </c>
    </row>
    <row r="160" s="2" customFormat="1" ht="33" customHeight="1">
      <c r="A160" s="35"/>
      <c r="B160" s="36"/>
      <c r="C160" s="216" t="s">
        <v>270</v>
      </c>
      <c r="D160" s="216" t="s">
        <v>129</v>
      </c>
      <c r="E160" s="217" t="s">
        <v>271</v>
      </c>
      <c r="F160" s="218" t="s">
        <v>272</v>
      </c>
      <c r="G160" s="219" t="s">
        <v>132</v>
      </c>
      <c r="H160" s="220">
        <v>1</v>
      </c>
      <c r="I160" s="221"/>
      <c r="J160" s="222">
        <f>ROUND(I160*H160,2)</f>
        <v>0</v>
      </c>
      <c r="K160" s="218" t="s">
        <v>138</v>
      </c>
      <c r="L160" s="223"/>
      <c r="M160" s="224" t="s">
        <v>1</v>
      </c>
      <c r="N160" s="225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142</v>
      </c>
      <c r="AT160" s="228" t="s">
        <v>129</v>
      </c>
      <c r="AU160" s="228" t="s">
        <v>82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142</v>
      </c>
      <c r="BM160" s="228" t="s">
        <v>273</v>
      </c>
    </row>
    <row r="161" s="2" customFormat="1" ht="33" customHeight="1">
      <c r="A161" s="35"/>
      <c r="B161" s="36"/>
      <c r="C161" s="216" t="s">
        <v>274</v>
      </c>
      <c r="D161" s="216" t="s">
        <v>129</v>
      </c>
      <c r="E161" s="217" t="s">
        <v>275</v>
      </c>
      <c r="F161" s="218" t="s">
        <v>276</v>
      </c>
      <c r="G161" s="219" t="s">
        <v>132</v>
      </c>
      <c r="H161" s="220">
        <v>6</v>
      </c>
      <c r="I161" s="221"/>
      <c r="J161" s="222">
        <f>ROUND(I161*H161,2)</f>
        <v>0</v>
      </c>
      <c r="K161" s="218" t="s">
        <v>138</v>
      </c>
      <c r="L161" s="223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142</v>
      </c>
      <c r="AT161" s="228" t="s">
        <v>129</v>
      </c>
      <c r="AU161" s="228" t="s">
        <v>82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142</v>
      </c>
      <c r="BM161" s="228" t="s">
        <v>277</v>
      </c>
    </row>
    <row r="162" s="2" customFormat="1" ht="33" customHeight="1">
      <c r="A162" s="35"/>
      <c r="B162" s="36"/>
      <c r="C162" s="216" t="s">
        <v>278</v>
      </c>
      <c r="D162" s="216" t="s">
        <v>129</v>
      </c>
      <c r="E162" s="217" t="s">
        <v>279</v>
      </c>
      <c r="F162" s="218" t="s">
        <v>280</v>
      </c>
      <c r="G162" s="219" t="s">
        <v>132</v>
      </c>
      <c r="H162" s="220">
        <v>2</v>
      </c>
      <c r="I162" s="221"/>
      <c r="J162" s="222">
        <f>ROUND(I162*H162,2)</f>
        <v>0</v>
      </c>
      <c r="K162" s="218" t="s">
        <v>138</v>
      </c>
      <c r="L162" s="223"/>
      <c r="M162" s="224" t="s">
        <v>1</v>
      </c>
      <c r="N162" s="225" t="s">
        <v>40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142</v>
      </c>
      <c r="AT162" s="228" t="s">
        <v>129</v>
      </c>
      <c r="AU162" s="228" t="s">
        <v>82</v>
      </c>
      <c r="AY162" s="14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142</v>
      </c>
      <c r="BM162" s="228" t="s">
        <v>281</v>
      </c>
    </row>
    <row r="163" s="2" customFormat="1" ht="33" customHeight="1">
      <c r="A163" s="35"/>
      <c r="B163" s="36"/>
      <c r="C163" s="216" t="s">
        <v>282</v>
      </c>
      <c r="D163" s="216" t="s">
        <v>129</v>
      </c>
      <c r="E163" s="217" t="s">
        <v>283</v>
      </c>
      <c r="F163" s="218" t="s">
        <v>284</v>
      </c>
      <c r="G163" s="219" t="s">
        <v>132</v>
      </c>
      <c r="H163" s="220">
        <v>2</v>
      </c>
      <c r="I163" s="221"/>
      <c r="J163" s="222">
        <f>ROUND(I163*H163,2)</f>
        <v>0</v>
      </c>
      <c r="K163" s="218" t="s">
        <v>138</v>
      </c>
      <c r="L163" s="223"/>
      <c r="M163" s="224" t="s">
        <v>1</v>
      </c>
      <c r="N163" s="225" t="s">
        <v>40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142</v>
      </c>
      <c r="AT163" s="228" t="s">
        <v>129</v>
      </c>
      <c r="AU163" s="228" t="s">
        <v>82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142</v>
      </c>
      <c r="BM163" s="228" t="s">
        <v>285</v>
      </c>
    </row>
    <row r="164" s="2" customFormat="1" ht="33" customHeight="1">
      <c r="A164" s="35"/>
      <c r="B164" s="36"/>
      <c r="C164" s="216" t="s">
        <v>286</v>
      </c>
      <c r="D164" s="216" t="s">
        <v>129</v>
      </c>
      <c r="E164" s="217" t="s">
        <v>287</v>
      </c>
      <c r="F164" s="218" t="s">
        <v>288</v>
      </c>
      <c r="G164" s="219" t="s">
        <v>132</v>
      </c>
      <c r="H164" s="220">
        <v>1</v>
      </c>
      <c r="I164" s="221"/>
      <c r="J164" s="222">
        <f>ROUND(I164*H164,2)</f>
        <v>0</v>
      </c>
      <c r="K164" s="218" t="s">
        <v>138</v>
      </c>
      <c r="L164" s="223"/>
      <c r="M164" s="224" t="s">
        <v>1</v>
      </c>
      <c r="N164" s="225" t="s">
        <v>40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142</v>
      </c>
      <c r="AT164" s="228" t="s">
        <v>129</v>
      </c>
      <c r="AU164" s="228" t="s">
        <v>82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142</v>
      </c>
      <c r="BM164" s="228" t="s">
        <v>289</v>
      </c>
    </row>
    <row r="165" s="2" customFormat="1" ht="16.5" customHeight="1">
      <c r="A165" s="35"/>
      <c r="B165" s="36"/>
      <c r="C165" s="230" t="s">
        <v>290</v>
      </c>
      <c r="D165" s="230" t="s">
        <v>135</v>
      </c>
      <c r="E165" s="231" t="s">
        <v>291</v>
      </c>
      <c r="F165" s="232" t="s">
        <v>292</v>
      </c>
      <c r="G165" s="233" t="s">
        <v>158</v>
      </c>
      <c r="H165" s="234">
        <v>750</v>
      </c>
      <c r="I165" s="235"/>
      <c r="J165" s="236">
        <f>ROUND(I165*H165,2)</f>
        <v>0</v>
      </c>
      <c r="K165" s="232" t="s">
        <v>138</v>
      </c>
      <c r="L165" s="41"/>
      <c r="M165" s="237" t="s">
        <v>1</v>
      </c>
      <c r="N165" s="238" t="s">
        <v>40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153</v>
      </c>
      <c r="AT165" s="228" t="s">
        <v>135</v>
      </c>
      <c r="AU165" s="228" t="s">
        <v>82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153</v>
      </c>
      <c r="BM165" s="228" t="s">
        <v>293</v>
      </c>
    </row>
    <row r="166" s="2" customFormat="1" ht="37.8" customHeight="1">
      <c r="A166" s="35"/>
      <c r="B166" s="36"/>
      <c r="C166" s="230" t="s">
        <v>294</v>
      </c>
      <c r="D166" s="230" t="s">
        <v>135</v>
      </c>
      <c r="E166" s="231" t="s">
        <v>295</v>
      </c>
      <c r="F166" s="232" t="s">
        <v>296</v>
      </c>
      <c r="G166" s="233" t="s">
        <v>132</v>
      </c>
      <c r="H166" s="234">
        <v>42</v>
      </c>
      <c r="I166" s="235"/>
      <c r="J166" s="236">
        <f>ROUND(I166*H166,2)</f>
        <v>0</v>
      </c>
      <c r="K166" s="232" t="s">
        <v>138</v>
      </c>
      <c r="L166" s="41"/>
      <c r="M166" s="237" t="s">
        <v>1</v>
      </c>
      <c r="N166" s="238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153</v>
      </c>
      <c r="AT166" s="228" t="s">
        <v>135</v>
      </c>
      <c r="AU166" s="228" t="s">
        <v>82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153</v>
      </c>
      <c r="BM166" s="228" t="s">
        <v>297</v>
      </c>
    </row>
    <row r="167" s="2" customFormat="1" ht="33" customHeight="1">
      <c r="A167" s="35"/>
      <c r="B167" s="36"/>
      <c r="C167" s="230" t="s">
        <v>298</v>
      </c>
      <c r="D167" s="230" t="s">
        <v>135</v>
      </c>
      <c r="E167" s="231" t="s">
        <v>299</v>
      </c>
      <c r="F167" s="232" t="s">
        <v>300</v>
      </c>
      <c r="G167" s="233" t="s">
        <v>132</v>
      </c>
      <c r="H167" s="234">
        <v>9</v>
      </c>
      <c r="I167" s="235"/>
      <c r="J167" s="236">
        <f>ROUND(I167*H167,2)</f>
        <v>0</v>
      </c>
      <c r="K167" s="232" t="s">
        <v>138</v>
      </c>
      <c r="L167" s="41"/>
      <c r="M167" s="237" t="s">
        <v>1</v>
      </c>
      <c r="N167" s="238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153</v>
      </c>
      <c r="AT167" s="228" t="s">
        <v>135</v>
      </c>
      <c r="AU167" s="228" t="s">
        <v>82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153</v>
      </c>
      <c r="BM167" s="228" t="s">
        <v>301</v>
      </c>
    </row>
    <row r="168" s="2" customFormat="1" ht="33" customHeight="1">
      <c r="A168" s="35"/>
      <c r="B168" s="36"/>
      <c r="C168" s="230" t="s">
        <v>302</v>
      </c>
      <c r="D168" s="230" t="s">
        <v>135</v>
      </c>
      <c r="E168" s="231" t="s">
        <v>303</v>
      </c>
      <c r="F168" s="232" t="s">
        <v>304</v>
      </c>
      <c r="G168" s="233" t="s">
        <v>132</v>
      </c>
      <c r="H168" s="234">
        <v>6</v>
      </c>
      <c r="I168" s="235"/>
      <c r="J168" s="236">
        <f>ROUND(I168*H168,2)</f>
        <v>0</v>
      </c>
      <c r="K168" s="232" t="s">
        <v>138</v>
      </c>
      <c r="L168" s="41"/>
      <c r="M168" s="237" t="s">
        <v>1</v>
      </c>
      <c r="N168" s="238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153</v>
      </c>
      <c r="AT168" s="228" t="s">
        <v>135</v>
      </c>
      <c r="AU168" s="228" t="s">
        <v>82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153</v>
      </c>
      <c r="BM168" s="228" t="s">
        <v>305</v>
      </c>
    </row>
    <row r="169" s="2" customFormat="1" ht="33" customHeight="1">
      <c r="A169" s="35"/>
      <c r="B169" s="36"/>
      <c r="C169" s="230" t="s">
        <v>306</v>
      </c>
      <c r="D169" s="230" t="s">
        <v>135</v>
      </c>
      <c r="E169" s="231" t="s">
        <v>307</v>
      </c>
      <c r="F169" s="232" t="s">
        <v>308</v>
      </c>
      <c r="G169" s="233" t="s">
        <v>132</v>
      </c>
      <c r="H169" s="234">
        <v>4</v>
      </c>
      <c r="I169" s="235"/>
      <c r="J169" s="236">
        <f>ROUND(I169*H169,2)</f>
        <v>0</v>
      </c>
      <c r="K169" s="232" t="s">
        <v>138</v>
      </c>
      <c r="L169" s="41"/>
      <c r="M169" s="237" t="s">
        <v>1</v>
      </c>
      <c r="N169" s="238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153</v>
      </c>
      <c r="AT169" s="228" t="s">
        <v>135</v>
      </c>
      <c r="AU169" s="228" t="s">
        <v>82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153</v>
      </c>
      <c r="BM169" s="228" t="s">
        <v>309</v>
      </c>
    </row>
    <row r="170" s="2" customFormat="1" ht="33" customHeight="1">
      <c r="A170" s="35"/>
      <c r="B170" s="36"/>
      <c r="C170" s="230" t="s">
        <v>310</v>
      </c>
      <c r="D170" s="230" t="s">
        <v>135</v>
      </c>
      <c r="E170" s="231" t="s">
        <v>311</v>
      </c>
      <c r="F170" s="232" t="s">
        <v>312</v>
      </c>
      <c r="G170" s="233" t="s">
        <v>132</v>
      </c>
      <c r="H170" s="234">
        <v>1</v>
      </c>
      <c r="I170" s="235"/>
      <c r="J170" s="236">
        <f>ROUND(I170*H170,2)</f>
        <v>0</v>
      </c>
      <c r="K170" s="232" t="s">
        <v>138</v>
      </c>
      <c r="L170" s="41"/>
      <c r="M170" s="237" t="s">
        <v>1</v>
      </c>
      <c r="N170" s="238" t="s">
        <v>40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153</v>
      </c>
      <c r="AT170" s="228" t="s">
        <v>135</v>
      </c>
      <c r="AU170" s="228" t="s">
        <v>82</v>
      </c>
      <c r="AY170" s="14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153</v>
      </c>
      <c r="BM170" s="228" t="s">
        <v>313</v>
      </c>
    </row>
    <row r="171" s="2" customFormat="1" ht="37.8" customHeight="1">
      <c r="A171" s="35"/>
      <c r="B171" s="36"/>
      <c r="C171" s="230" t="s">
        <v>314</v>
      </c>
      <c r="D171" s="230" t="s">
        <v>135</v>
      </c>
      <c r="E171" s="231" t="s">
        <v>315</v>
      </c>
      <c r="F171" s="232" t="s">
        <v>316</v>
      </c>
      <c r="G171" s="233" t="s">
        <v>132</v>
      </c>
      <c r="H171" s="234">
        <v>9</v>
      </c>
      <c r="I171" s="235"/>
      <c r="J171" s="236">
        <f>ROUND(I171*H171,2)</f>
        <v>0</v>
      </c>
      <c r="K171" s="232" t="s">
        <v>317</v>
      </c>
      <c r="L171" s="41"/>
      <c r="M171" s="237" t="s">
        <v>1</v>
      </c>
      <c r="N171" s="238" t="s">
        <v>40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153</v>
      </c>
      <c r="AT171" s="228" t="s">
        <v>135</v>
      </c>
      <c r="AU171" s="228" t="s">
        <v>82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153</v>
      </c>
      <c r="BM171" s="228" t="s">
        <v>318</v>
      </c>
    </row>
    <row r="172" s="2" customFormat="1" ht="37.8" customHeight="1">
      <c r="A172" s="35"/>
      <c r="B172" s="36"/>
      <c r="C172" s="230" t="s">
        <v>319</v>
      </c>
      <c r="D172" s="230" t="s">
        <v>135</v>
      </c>
      <c r="E172" s="231" t="s">
        <v>320</v>
      </c>
      <c r="F172" s="232" t="s">
        <v>321</v>
      </c>
      <c r="G172" s="233" t="s">
        <v>132</v>
      </c>
      <c r="H172" s="234">
        <v>6</v>
      </c>
      <c r="I172" s="235"/>
      <c r="J172" s="236">
        <f>ROUND(I172*H172,2)</f>
        <v>0</v>
      </c>
      <c r="K172" s="232" t="s">
        <v>138</v>
      </c>
      <c r="L172" s="41"/>
      <c r="M172" s="237" t="s">
        <v>1</v>
      </c>
      <c r="N172" s="238" t="s">
        <v>40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153</v>
      </c>
      <c r="AT172" s="228" t="s">
        <v>135</v>
      </c>
      <c r="AU172" s="228" t="s">
        <v>82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153</v>
      </c>
      <c r="BM172" s="228" t="s">
        <v>322</v>
      </c>
    </row>
    <row r="173" s="2" customFormat="1" ht="37.8" customHeight="1">
      <c r="A173" s="35"/>
      <c r="B173" s="36"/>
      <c r="C173" s="230" t="s">
        <v>323</v>
      </c>
      <c r="D173" s="230" t="s">
        <v>135</v>
      </c>
      <c r="E173" s="231" t="s">
        <v>324</v>
      </c>
      <c r="F173" s="232" t="s">
        <v>325</v>
      </c>
      <c r="G173" s="233" t="s">
        <v>132</v>
      </c>
      <c r="H173" s="234">
        <v>4</v>
      </c>
      <c r="I173" s="235"/>
      <c r="J173" s="236">
        <f>ROUND(I173*H173,2)</f>
        <v>0</v>
      </c>
      <c r="K173" s="232" t="s">
        <v>138</v>
      </c>
      <c r="L173" s="41"/>
      <c r="M173" s="237" t="s">
        <v>1</v>
      </c>
      <c r="N173" s="238" t="s">
        <v>40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153</v>
      </c>
      <c r="AT173" s="228" t="s">
        <v>135</v>
      </c>
      <c r="AU173" s="228" t="s">
        <v>82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153</v>
      </c>
      <c r="BM173" s="228" t="s">
        <v>326</v>
      </c>
    </row>
    <row r="174" s="2" customFormat="1" ht="37.8" customHeight="1">
      <c r="A174" s="35"/>
      <c r="B174" s="36"/>
      <c r="C174" s="230" t="s">
        <v>327</v>
      </c>
      <c r="D174" s="230" t="s">
        <v>135</v>
      </c>
      <c r="E174" s="231" t="s">
        <v>328</v>
      </c>
      <c r="F174" s="232" t="s">
        <v>329</v>
      </c>
      <c r="G174" s="233" t="s">
        <v>132</v>
      </c>
      <c r="H174" s="234">
        <v>1</v>
      </c>
      <c r="I174" s="235"/>
      <c r="J174" s="236">
        <f>ROUND(I174*H174,2)</f>
        <v>0</v>
      </c>
      <c r="K174" s="232" t="s">
        <v>138</v>
      </c>
      <c r="L174" s="41"/>
      <c r="M174" s="237" t="s">
        <v>1</v>
      </c>
      <c r="N174" s="238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153</v>
      </c>
      <c r="AT174" s="228" t="s">
        <v>135</v>
      </c>
      <c r="AU174" s="228" t="s">
        <v>82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153</v>
      </c>
      <c r="BM174" s="228" t="s">
        <v>330</v>
      </c>
    </row>
    <row r="175" s="2" customFormat="1" ht="24.15" customHeight="1">
      <c r="A175" s="35"/>
      <c r="B175" s="36"/>
      <c r="C175" s="216" t="s">
        <v>331</v>
      </c>
      <c r="D175" s="216" t="s">
        <v>129</v>
      </c>
      <c r="E175" s="217" t="s">
        <v>332</v>
      </c>
      <c r="F175" s="218" t="s">
        <v>333</v>
      </c>
      <c r="G175" s="219" t="s">
        <v>334</v>
      </c>
      <c r="H175" s="220">
        <v>1.2</v>
      </c>
      <c r="I175" s="221"/>
      <c r="J175" s="222">
        <f>ROUND(I175*H175,2)</f>
        <v>0</v>
      </c>
      <c r="K175" s="218" t="s">
        <v>138</v>
      </c>
      <c r="L175" s="223"/>
      <c r="M175" s="224" t="s">
        <v>1</v>
      </c>
      <c r="N175" s="225" t="s">
        <v>40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142</v>
      </c>
      <c r="AT175" s="228" t="s">
        <v>129</v>
      </c>
      <c r="AU175" s="228" t="s">
        <v>82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142</v>
      </c>
      <c r="BM175" s="228" t="s">
        <v>335</v>
      </c>
    </row>
    <row r="176" s="2" customFormat="1" ht="24.15" customHeight="1">
      <c r="A176" s="35"/>
      <c r="B176" s="36"/>
      <c r="C176" s="230" t="s">
        <v>336</v>
      </c>
      <c r="D176" s="230" t="s">
        <v>135</v>
      </c>
      <c r="E176" s="231" t="s">
        <v>337</v>
      </c>
      <c r="F176" s="232" t="s">
        <v>338</v>
      </c>
      <c r="G176" s="233" t="s">
        <v>132</v>
      </c>
      <c r="H176" s="234">
        <v>120</v>
      </c>
      <c r="I176" s="235"/>
      <c r="J176" s="236">
        <f>ROUND(I176*H176,2)</f>
        <v>0</v>
      </c>
      <c r="K176" s="232" t="s">
        <v>138</v>
      </c>
      <c r="L176" s="41"/>
      <c r="M176" s="237" t="s">
        <v>1</v>
      </c>
      <c r="N176" s="238" t="s">
        <v>40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153</v>
      </c>
      <c r="AT176" s="228" t="s">
        <v>135</v>
      </c>
      <c r="AU176" s="228" t="s">
        <v>82</v>
      </c>
      <c r="AY176" s="14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153</v>
      </c>
      <c r="BM176" s="228" t="s">
        <v>339</v>
      </c>
    </row>
    <row r="177" s="2" customFormat="1" ht="24.15" customHeight="1">
      <c r="A177" s="35"/>
      <c r="B177" s="36"/>
      <c r="C177" s="216" t="s">
        <v>340</v>
      </c>
      <c r="D177" s="216" t="s">
        <v>129</v>
      </c>
      <c r="E177" s="217" t="s">
        <v>341</v>
      </c>
      <c r="F177" s="218" t="s">
        <v>342</v>
      </c>
      <c r="G177" s="219" t="s">
        <v>132</v>
      </c>
      <c r="H177" s="220">
        <v>16</v>
      </c>
      <c r="I177" s="221"/>
      <c r="J177" s="222">
        <f>ROUND(I177*H177,2)</f>
        <v>0</v>
      </c>
      <c r="K177" s="218" t="s">
        <v>138</v>
      </c>
      <c r="L177" s="223"/>
      <c r="M177" s="224" t="s">
        <v>1</v>
      </c>
      <c r="N177" s="225" t="s">
        <v>40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142</v>
      </c>
      <c r="AT177" s="228" t="s">
        <v>129</v>
      </c>
      <c r="AU177" s="228" t="s">
        <v>82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142</v>
      </c>
      <c r="BM177" s="228" t="s">
        <v>343</v>
      </c>
    </row>
    <row r="178" s="2" customFormat="1" ht="24.15" customHeight="1">
      <c r="A178" s="35"/>
      <c r="B178" s="36"/>
      <c r="C178" s="216" t="s">
        <v>344</v>
      </c>
      <c r="D178" s="216" t="s">
        <v>129</v>
      </c>
      <c r="E178" s="217" t="s">
        <v>345</v>
      </c>
      <c r="F178" s="218" t="s">
        <v>346</v>
      </c>
      <c r="G178" s="219" t="s">
        <v>132</v>
      </c>
      <c r="H178" s="220">
        <v>240</v>
      </c>
      <c r="I178" s="221"/>
      <c r="J178" s="222">
        <f>ROUND(I178*H178,2)</f>
        <v>0</v>
      </c>
      <c r="K178" s="218" t="s">
        <v>138</v>
      </c>
      <c r="L178" s="223"/>
      <c r="M178" s="224" t="s">
        <v>1</v>
      </c>
      <c r="N178" s="225" t="s">
        <v>40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142</v>
      </c>
      <c r="AT178" s="228" t="s">
        <v>129</v>
      </c>
      <c r="AU178" s="228" t="s">
        <v>82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142</v>
      </c>
      <c r="BM178" s="228" t="s">
        <v>347</v>
      </c>
    </row>
    <row r="179" s="2" customFormat="1" ht="33" customHeight="1">
      <c r="A179" s="35"/>
      <c r="B179" s="36"/>
      <c r="C179" s="230" t="s">
        <v>348</v>
      </c>
      <c r="D179" s="230" t="s">
        <v>135</v>
      </c>
      <c r="E179" s="231" t="s">
        <v>349</v>
      </c>
      <c r="F179" s="232" t="s">
        <v>350</v>
      </c>
      <c r="G179" s="233" t="s">
        <v>132</v>
      </c>
      <c r="H179" s="234">
        <v>256</v>
      </c>
      <c r="I179" s="235"/>
      <c r="J179" s="236">
        <f>ROUND(I179*H179,2)</f>
        <v>0</v>
      </c>
      <c r="K179" s="232" t="s">
        <v>138</v>
      </c>
      <c r="L179" s="41"/>
      <c r="M179" s="237" t="s">
        <v>1</v>
      </c>
      <c r="N179" s="238" t="s">
        <v>40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153</v>
      </c>
      <c r="AT179" s="228" t="s">
        <v>135</v>
      </c>
      <c r="AU179" s="228" t="s">
        <v>82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153</v>
      </c>
      <c r="BM179" s="228" t="s">
        <v>351</v>
      </c>
    </row>
    <row r="180" s="2" customFormat="1" ht="24.15" customHeight="1">
      <c r="A180" s="35"/>
      <c r="B180" s="36"/>
      <c r="C180" s="216" t="s">
        <v>352</v>
      </c>
      <c r="D180" s="216" t="s">
        <v>129</v>
      </c>
      <c r="E180" s="217" t="s">
        <v>353</v>
      </c>
      <c r="F180" s="218" t="s">
        <v>354</v>
      </c>
      <c r="G180" s="219" t="s">
        <v>355</v>
      </c>
      <c r="H180" s="220">
        <v>5</v>
      </c>
      <c r="I180" s="221"/>
      <c r="J180" s="222">
        <f>ROUND(I180*H180,2)</f>
        <v>0</v>
      </c>
      <c r="K180" s="218" t="s">
        <v>138</v>
      </c>
      <c r="L180" s="223"/>
      <c r="M180" s="224" t="s">
        <v>1</v>
      </c>
      <c r="N180" s="225" t="s">
        <v>40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142</v>
      </c>
      <c r="AT180" s="228" t="s">
        <v>129</v>
      </c>
      <c r="AU180" s="228" t="s">
        <v>82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142</v>
      </c>
      <c r="BM180" s="228" t="s">
        <v>356</v>
      </c>
    </row>
    <row r="181" s="2" customFormat="1" ht="33" customHeight="1">
      <c r="A181" s="35"/>
      <c r="B181" s="36"/>
      <c r="C181" s="216" t="s">
        <v>357</v>
      </c>
      <c r="D181" s="216" t="s">
        <v>129</v>
      </c>
      <c r="E181" s="217" t="s">
        <v>358</v>
      </c>
      <c r="F181" s="218" t="s">
        <v>359</v>
      </c>
      <c r="G181" s="219" t="s">
        <v>355</v>
      </c>
      <c r="H181" s="220">
        <v>2</v>
      </c>
      <c r="I181" s="221"/>
      <c r="J181" s="222">
        <f>ROUND(I181*H181,2)</f>
        <v>0</v>
      </c>
      <c r="K181" s="218" t="s">
        <v>138</v>
      </c>
      <c r="L181" s="223"/>
      <c r="M181" s="224" t="s">
        <v>1</v>
      </c>
      <c r="N181" s="225" t="s">
        <v>40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142</v>
      </c>
      <c r="AT181" s="228" t="s">
        <v>129</v>
      </c>
      <c r="AU181" s="228" t="s">
        <v>82</v>
      </c>
      <c r="AY181" s="14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142</v>
      </c>
      <c r="BM181" s="228" t="s">
        <v>360</v>
      </c>
    </row>
    <row r="182" s="2" customFormat="1" ht="37.8" customHeight="1">
      <c r="A182" s="35"/>
      <c r="B182" s="36"/>
      <c r="C182" s="216" t="s">
        <v>361</v>
      </c>
      <c r="D182" s="216" t="s">
        <v>129</v>
      </c>
      <c r="E182" s="217" t="s">
        <v>362</v>
      </c>
      <c r="F182" s="218" t="s">
        <v>363</v>
      </c>
      <c r="G182" s="219" t="s">
        <v>132</v>
      </c>
      <c r="H182" s="220">
        <v>1</v>
      </c>
      <c r="I182" s="221"/>
      <c r="J182" s="222">
        <f>ROUND(I182*H182,2)</f>
        <v>0</v>
      </c>
      <c r="K182" s="218" t="s">
        <v>138</v>
      </c>
      <c r="L182" s="223"/>
      <c r="M182" s="224" t="s">
        <v>1</v>
      </c>
      <c r="N182" s="225" t="s">
        <v>40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142</v>
      </c>
      <c r="AT182" s="228" t="s">
        <v>129</v>
      </c>
      <c r="AU182" s="228" t="s">
        <v>82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142</v>
      </c>
      <c r="BM182" s="228" t="s">
        <v>364</v>
      </c>
    </row>
    <row r="183" s="2" customFormat="1" ht="37.8" customHeight="1">
      <c r="A183" s="35"/>
      <c r="B183" s="36"/>
      <c r="C183" s="216" t="s">
        <v>365</v>
      </c>
      <c r="D183" s="216" t="s">
        <v>129</v>
      </c>
      <c r="E183" s="217" t="s">
        <v>366</v>
      </c>
      <c r="F183" s="218" t="s">
        <v>367</v>
      </c>
      <c r="G183" s="219" t="s">
        <v>132</v>
      </c>
      <c r="H183" s="220">
        <v>4</v>
      </c>
      <c r="I183" s="221"/>
      <c r="J183" s="222">
        <f>ROUND(I183*H183,2)</f>
        <v>0</v>
      </c>
      <c r="K183" s="218" t="s">
        <v>138</v>
      </c>
      <c r="L183" s="223"/>
      <c r="M183" s="224" t="s">
        <v>1</v>
      </c>
      <c r="N183" s="225" t="s">
        <v>40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142</v>
      </c>
      <c r="AT183" s="228" t="s">
        <v>129</v>
      </c>
      <c r="AU183" s="228" t="s">
        <v>82</v>
      </c>
      <c r="AY183" s="14" t="s">
        <v>128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142</v>
      </c>
      <c r="BM183" s="228" t="s">
        <v>368</v>
      </c>
    </row>
    <row r="184" s="2" customFormat="1" ht="33" customHeight="1">
      <c r="A184" s="35"/>
      <c r="B184" s="36"/>
      <c r="C184" s="230" t="s">
        <v>369</v>
      </c>
      <c r="D184" s="230" t="s">
        <v>135</v>
      </c>
      <c r="E184" s="231" t="s">
        <v>370</v>
      </c>
      <c r="F184" s="232" t="s">
        <v>371</v>
      </c>
      <c r="G184" s="233" t="s">
        <v>355</v>
      </c>
      <c r="H184" s="234">
        <v>5</v>
      </c>
      <c r="I184" s="235"/>
      <c r="J184" s="236">
        <f>ROUND(I184*H184,2)</f>
        <v>0</v>
      </c>
      <c r="K184" s="232" t="s">
        <v>138</v>
      </c>
      <c r="L184" s="41"/>
      <c r="M184" s="237" t="s">
        <v>1</v>
      </c>
      <c r="N184" s="238" t="s">
        <v>40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153</v>
      </c>
      <c r="AT184" s="228" t="s">
        <v>135</v>
      </c>
      <c r="AU184" s="228" t="s">
        <v>82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153</v>
      </c>
      <c r="BM184" s="228" t="s">
        <v>372</v>
      </c>
    </row>
    <row r="185" s="2" customFormat="1" ht="37.8" customHeight="1">
      <c r="A185" s="35"/>
      <c r="B185" s="36"/>
      <c r="C185" s="230" t="s">
        <v>373</v>
      </c>
      <c r="D185" s="230" t="s">
        <v>135</v>
      </c>
      <c r="E185" s="231" t="s">
        <v>374</v>
      </c>
      <c r="F185" s="232" t="s">
        <v>375</v>
      </c>
      <c r="G185" s="233" t="s">
        <v>355</v>
      </c>
      <c r="H185" s="234">
        <v>2</v>
      </c>
      <c r="I185" s="235"/>
      <c r="J185" s="236">
        <f>ROUND(I185*H185,2)</f>
        <v>0</v>
      </c>
      <c r="K185" s="232" t="s">
        <v>138</v>
      </c>
      <c r="L185" s="41"/>
      <c r="M185" s="237" t="s">
        <v>1</v>
      </c>
      <c r="N185" s="238" t="s">
        <v>40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153</v>
      </c>
      <c r="AT185" s="228" t="s">
        <v>135</v>
      </c>
      <c r="AU185" s="228" t="s">
        <v>82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153</v>
      </c>
      <c r="BM185" s="228" t="s">
        <v>376</v>
      </c>
    </row>
    <row r="186" s="2" customFormat="1" ht="37.8" customHeight="1">
      <c r="A186" s="35"/>
      <c r="B186" s="36"/>
      <c r="C186" s="230" t="s">
        <v>377</v>
      </c>
      <c r="D186" s="230" t="s">
        <v>135</v>
      </c>
      <c r="E186" s="231" t="s">
        <v>378</v>
      </c>
      <c r="F186" s="232" t="s">
        <v>379</v>
      </c>
      <c r="G186" s="233" t="s">
        <v>132</v>
      </c>
      <c r="H186" s="234">
        <v>1</v>
      </c>
      <c r="I186" s="235"/>
      <c r="J186" s="236">
        <f>ROUND(I186*H186,2)</f>
        <v>0</v>
      </c>
      <c r="K186" s="232" t="s">
        <v>138</v>
      </c>
      <c r="L186" s="41"/>
      <c r="M186" s="237" t="s">
        <v>1</v>
      </c>
      <c r="N186" s="238" t="s">
        <v>40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153</v>
      </c>
      <c r="AT186" s="228" t="s">
        <v>135</v>
      </c>
      <c r="AU186" s="228" t="s">
        <v>82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153</v>
      </c>
      <c r="BM186" s="228" t="s">
        <v>380</v>
      </c>
    </row>
    <row r="187" s="2" customFormat="1" ht="37.8" customHeight="1">
      <c r="A187" s="35"/>
      <c r="B187" s="36"/>
      <c r="C187" s="230" t="s">
        <v>381</v>
      </c>
      <c r="D187" s="230" t="s">
        <v>135</v>
      </c>
      <c r="E187" s="231" t="s">
        <v>382</v>
      </c>
      <c r="F187" s="232" t="s">
        <v>383</v>
      </c>
      <c r="G187" s="233" t="s">
        <v>132</v>
      </c>
      <c r="H187" s="234">
        <v>4</v>
      </c>
      <c r="I187" s="235"/>
      <c r="J187" s="236">
        <f>ROUND(I187*H187,2)</f>
        <v>0</v>
      </c>
      <c r="K187" s="232" t="s">
        <v>138</v>
      </c>
      <c r="L187" s="41"/>
      <c r="M187" s="237" t="s">
        <v>1</v>
      </c>
      <c r="N187" s="238" t="s">
        <v>40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153</v>
      </c>
      <c r="AT187" s="228" t="s">
        <v>135</v>
      </c>
      <c r="AU187" s="228" t="s">
        <v>82</v>
      </c>
      <c r="AY187" s="14" t="s">
        <v>128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153</v>
      </c>
      <c r="BM187" s="228" t="s">
        <v>384</v>
      </c>
    </row>
    <row r="188" s="2" customFormat="1" ht="16.5" customHeight="1">
      <c r="A188" s="35"/>
      <c r="B188" s="36"/>
      <c r="C188" s="230" t="s">
        <v>385</v>
      </c>
      <c r="D188" s="230" t="s">
        <v>135</v>
      </c>
      <c r="E188" s="231" t="s">
        <v>386</v>
      </c>
      <c r="F188" s="232" t="s">
        <v>387</v>
      </c>
      <c r="G188" s="233" t="s">
        <v>132</v>
      </c>
      <c r="H188" s="234">
        <v>22</v>
      </c>
      <c r="I188" s="235"/>
      <c r="J188" s="236">
        <f>ROUND(I188*H188,2)</f>
        <v>0</v>
      </c>
      <c r="K188" s="232" t="s">
        <v>138</v>
      </c>
      <c r="L188" s="41"/>
      <c r="M188" s="237" t="s">
        <v>1</v>
      </c>
      <c r="N188" s="238" t="s">
        <v>40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153</v>
      </c>
      <c r="AT188" s="228" t="s">
        <v>135</v>
      </c>
      <c r="AU188" s="228" t="s">
        <v>82</v>
      </c>
      <c r="AY188" s="14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153</v>
      </c>
      <c r="BM188" s="228" t="s">
        <v>388</v>
      </c>
    </row>
    <row r="189" s="2" customFormat="1" ht="16.5" customHeight="1">
      <c r="A189" s="35"/>
      <c r="B189" s="36"/>
      <c r="C189" s="230" t="s">
        <v>389</v>
      </c>
      <c r="D189" s="230" t="s">
        <v>135</v>
      </c>
      <c r="E189" s="231" t="s">
        <v>390</v>
      </c>
      <c r="F189" s="232" t="s">
        <v>391</v>
      </c>
      <c r="G189" s="233" t="s">
        <v>158</v>
      </c>
      <c r="H189" s="234">
        <v>400</v>
      </c>
      <c r="I189" s="235"/>
      <c r="J189" s="236">
        <f>ROUND(I189*H189,2)</f>
        <v>0</v>
      </c>
      <c r="K189" s="232" t="s">
        <v>138</v>
      </c>
      <c r="L189" s="41"/>
      <c r="M189" s="237" t="s">
        <v>1</v>
      </c>
      <c r="N189" s="238" t="s">
        <v>40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153</v>
      </c>
      <c r="AT189" s="228" t="s">
        <v>135</v>
      </c>
      <c r="AU189" s="228" t="s">
        <v>82</v>
      </c>
      <c r="AY189" s="14" t="s">
        <v>128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153</v>
      </c>
      <c r="BM189" s="228" t="s">
        <v>392</v>
      </c>
    </row>
    <row r="190" s="2" customFormat="1" ht="24.15" customHeight="1">
      <c r="A190" s="35"/>
      <c r="B190" s="36"/>
      <c r="C190" s="216" t="s">
        <v>393</v>
      </c>
      <c r="D190" s="216" t="s">
        <v>129</v>
      </c>
      <c r="E190" s="217" t="s">
        <v>394</v>
      </c>
      <c r="F190" s="218" t="s">
        <v>395</v>
      </c>
      <c r="G190" s="219" t="s">
        <v>158</v>
      </c>
      <c r="H190" s="220">
        <v>70</v>
      </c>
      <c r="I190" s="221"/>
      <c r="J190" s="222">
        <f>ROUND(I190*H190,2)</f>
        <v>0</v>
      </c>
      <c r="K190" s="218" t="s">
        <v>138</v>
      </c>
      <c r="L190" s="223"/>
      <c r="M190" s="224" t="s">
        <v>1</v>
      </c>
      <c r="N190" s="225" t="s">
        <v>40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142</v>
      </c>
      <c r="AT190" s="228" t="s">
        <v>129</v>
      </c>
      <c r="AU190" s="228" t="s">
        <v>82</v>
      </c>
      <c r="AY190" s="14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142</v>
      </c>
      <c r="BM190" s="228" t="s">
        <v>396</v>
      </c>
    </row>
    <row r="191" s="2" customFormat="1" ht="16.5" customHeight="1">
      <c r="A191" s="35"/>
      <c r="B191" s="36"/>
      <c r="C191" s="216" t="s">
        <v>397</v>
      </c>
      <c r="D191" s="216" t="s">
        <v>129</v>
      </c>
      <c r="E191" s="217" t="s">
        <v>398</v>
      </c>
      <c r="F191" s="218" t="s">
        <v>399</v>
      </c>
      <c r="G191" s="219" t="s">
        <v>158</v>
      </c>
      <c r="H191" s="220">
        <v>68</v>
      </c>
      <c r="I191" s="221"/>
      <c r="J191" s="222">
        <f>ROUND(I191*H191,2)</f>
        <v>0</v>
      </c>
      <c r="K191" s="218" t="s">
        <v>138</v>
      </c>
      <c r="L191" s="223"/>
      <c r="M191" s="224" t="s">
        <v>1</v>
      </c>
      <c r="N191" s="225" t="s">
        <v>40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142</v>
      </c>
      <c r="AT191" s="228" t="s">
        <v>129</v>
      </c>
      <c r="AU191" s="228" t="s">
        <v>82</v>
      </c>
      <c r="AY191" s="14" t="s">
        <v>128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142</v>
      </c>
      <c r="BM191" s="228" t="s">
        <v>400</v>
      </c>
    </row>
    <row r="192" s="2" customFormat="1" ht="21.75" customHeight="1">
      <c r="A192" s="35"/>
      <c r="B192" s="36"/>
      <c r="C192" s="216" t="s">
        <v>401</v>
      </c>
      <c r="D192" s="216" t="s">
        <v>129</v>
      </c>
      <c r="E192" s="217" t="s">
        <v>402</v>
      </c>
      <c r="F192" s="218" t="s">
        <v>403</v>
      </c>
      <c r="G192" s="219" t="s">
        <v>132</v>
      </c>
      <c r="H192" s="220">
        <v>4</v>
      </c>
      <c r="I192" s="221"/>
      <c r="J192" s="222">
        <f>ROUND(I192*H192,2)</f>
        <v>0</v>
      </c>
      <c r="K192" s="218" t="s">
        <v>138</v>
      </c>
      <c r="L192" s="223"/>
      <c r="M192" s="224" t="s">
        <v>1</v>
      </c>
      <c r="N192" s="225" t="s">
        <v>40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142</v>
      </c>
      <c r="AT192" s="228" t="s">
        <v>129</v>
      </c>
      <c r="AU192" s="228" t="s">
        <v>82</v>
      </c>
      <c r="AY192" s="14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142</v>
      </c>
      <c r="BM192" s="228" t="s">
        <v>404</v>
      </c>
    </row>
    <row r="193" s="2" customFormat="1" ht="16.5" customHeight="1">
      <c r="A193" s="35"/>
      <c r="B193" s="36"/>
      <c r="C193" s="216" t="s">
        <v>405</v>
      </c>
      <c r="D193" s="216" t="s">
        <v>129</v>
      </c>
      <c r="E193" s="217" t="s">
        <v>406</v>
      </c>
      <c r="F193" s="218" t="s">
        <v>407</v>
      </c>
      <c r="G193" s="219" t="s">
        <v>132</v>
      </c>
      <c r="H193" s="220">
        <v>50</v>
      </c>
      <c r="I193" s="221"/>
      <c r="J193" s="222">
        <f>ROUND(I193*H193,2)</f>
        <v>0</v>
      </c>
      <c r="K193" s="218" t="s">
        <v>138</v>
      </c>
      <c r="L193" s="223"/>
      <c r="M193" s="224" t="s">
        <v>1</v>
      </c>
      <c r="N193" s="225" t="s">
        <v>40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142</v>
      </c>
      <c r="AT193" s="228" t="s">
        <v>129</v>
      </c>
      <c r="AU193" s="228" t="s">
        <v>82</v>
      </c>
      <c r="AY193" s="14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142</v>
      </c>
      <c r="BM193" s="228" t="s">
        <v>408</v>
      </c>
    </row>
    <row r="194" s="2" customFormat="1" ht="16.5" customHeight="1">
      <c r="A194" s="35"/>
      <c r="B194" s="36"/>
      <c r="C194" s="216" t="s">
        <v>409</v>
      </c>
      <c r="D194" s="216" t="s">
        <v>129</v>
      </c>
      <c r="E194" s="217" t="s">
        <v>410</v>
      </c>
      <c r="F194" s="218" t="s">
        <v>411</v>
      </c>
      <c r="G194" s="219" t="s">
        <v>132</v>
      </c>
      <c r="H194" s="220">
        <v>8</v>
      </c>
      <c r="I194" s="221"/>
      <c r="J194" s="222">
        <f>ROUND(I194*H194,2)</f>
        <v>0</v>
      </c>
      <c r="K194" s="218" t="s">
        <v>1</v>
      </c>
      <c r="L194" s="223"/>
      <c r="M194" s="224" t="s">
        <v>1</v>
      </c>
      <c r="N194" s="225" t="s">
        <v>40</v>
      </c>
      <c r="O194" s="88"/>
      <c r="P194" s="226">
        <f>O194*H194</f>
        <v>0</v>
      </c>
      <c r="Q194" s="226">
        <v>0.00017000000000000001</v>
      </c>
      <c r="R194" s="226">
        <f>Q194*H194</f>
        <v>0.0013600000000000001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142</v>
      </c>
      <c r="AT194" s="228" t="s">
        <v>129</v>
      </c>
      <c r="AU194" s="228" t="s">
        <v>82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142</v>
      </c>
      <c r="BM194" s="228" t="s">
        <v>412</v>
      </c>
    </row>
    <row r="195" s="2" customFormat="1" ht="33" customHeight="1">
      <c r="A195" s="35"/>
      <c r="B195" s="36"/>
      <c r="C195" s="230" t="s">
        <v>413</v>
      </c>
      <c r="D195" s="230" t="s">
        <v>135</v>
      </c>
      <c r="E195" s="231" t="s">
        <v>414</v>
      </c>
      <c r="F195" s="232" t="s">
        <v>415</v>
      </c>
      <c r="G195" s="233" t="s">
        <v>158</v>
      </c>
      <c r="H195" s="234">
        <v>70</v>
      </c>
      <c r="I195" s="235"/>
      <c r="J195" s="236">
        <f>ROUND(I195*H195,2)</f>
        <v>0</v>
      </c>
      <c r="K195" s="232" t="s">
        <v>138</v>
      </c>
      <c r="L195" s="41"/>
      <c r="M195" s="237" t="s">
        <v>1</v>
      </c>
      <c r="N195" s="238" t="s">
        <v>40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153</v>
      </c>
      <c r="AT195" s="228" t="s">
        <v>135</v>
      </c>
      <c r="AU195" s="228" t="s">
        <v>82</v>
      </c>
      <c r="AY195" s="14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153</v>
      </c>
      <c r="BM195" s="228" t="s">
        <v>416</v>
      </c>
    </row>
    <row r="196" s="2" customFormat="1" ht="24.15" customHeight="1">
      <c r="A196" s="35"/>
      <c r="B196" s="36"/>
      <c r="C196" s="230" t="s">
        <v>417</v>
      </c>
      <c r="D196" s="230" t="s">
        <v>135</v>
      </c>
      <c r="E196" s="231" t="s">
        <v>418</v>
      </c>
      <c r="F196" s="232" t="s">
        <v>419</v>
      </c>
      <c r="G196" s="233" t="s">
        <v>158</v>
      </c>
      <c r="H196" s="234">
        <v>68</v>
      </c>
      <c r="I196" s="235"/>
      <c r="J196" s="236">
        <f>ROUND(I196*H196,2)</f>
        <v>0</v>
      </c>
      <c r="K196" s="232" t="s">
        <v>138</v>
      </c>
      <c r="L196" s="41"/>
      <c r="M196" s="237" t="s">
        <v>1</v>
      </c>
      <c r="N196" s="238" t="s">
        <v>40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153</v>
      </c>
      <c r="AT196" s="228" t="s">
        <v>135</v>
      </c>
      <c r="AU196" s="228" t="s">
        <v>82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153</v>
      </c>
      <c r="BM196" s="228" t="s">
        <v>420</v>
      </c>
    </row>
    <row r="197" s="2" customFormat="1" ht="24.15" customHeight="1">
      <c r="A197" s="35"/>
      <c r="B197" s="36"/>
      <c r="C197" s="230" t="s">
        <v>421</v>
      </c>
      <c r="D197" s="230" t="s">
        <v>135</v>
      </c>
      <c r="E197" s="231" t="s">
        <v>422</v>
      </c>
      <c r="F197" s="232" t="s">
        <v>423</v>
      </c>
      <c r="G197" s="233" t="s">
        <v>132</v>
      </c>
      <c r="H197" s="234">
        <v>50</v>
      </c>
      <c r="I197" s="235"/>
      <c r="J197" s="236">
        <f>ROUND(I197*H197,2)</f>
        <v>0</v>
      </c>
      <c r="K197" s="232" t="s">
        <v>138</v>
      </c>
      <c r="L197" s="41"/>
      <c r="M197" s="237" t="s">
        <v>1</v>
      </c>
      <c r="N197" s="238" t="s">
        <v>40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153</v>
      </c>
      <c r="AT197" s="228" t="s">
        <v>135</v>
      </c>
      <c r="AU197" s="228" t="s">
        <v>82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153</v>
      </c>
      <c r="BM197" s="228" t="s">
        <v>424</v>
      </c>
    </row>
    <row r="198" s="2" customFormat="1" ht="24.15" customHeight="1">
      <c r="A198" s="35"/>
      <c r="B198" s="36"/>
      <c r="C198" s="230" t="s">
        <v>425</v>
      </c>
      <c r="D198" s="230" t="s">
        <v>135</v>
      </c>
      <c r="E198" s="231" t="s">
        <v>426</v>
      </c>
      <c r="F198" s="232" t="s">
        <v>427</v>
      </c>
      <c r="G198" s="233" t="s">
        <v>132</v>
      </c>
      <c r="H198" s="234">
        <v>4</v>
      </c>
      <c r="I198" s="235"/>
      <c r="J198" s="236">
        <f>ROUND(I198*H198,2)</f>
        <v>0</v>
      </c>
      <c r="K198" s="232" t="s">
        <v>138</v>
      </c>
      <c r="L198" s="41"/>
      <c r="M198" s="237" t="s">
        <v>1</v>
      </c>
      <c r="N198" s="238" t="s">
        <v>40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153</v>
      </c>
      <c r="AT198" s="228" t="s">
        <v>135</v>
      </c>
      <c r="AU198" s="228" t="s">
        <v>82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153</v>
      </c>
      <c r="BM198" s="228" t="s">
        <v>428</v>
      </c>
    </row>
    <row r="199" s="2" customFormat="1" ht="24.15" customHeight="1">
      <c r="A199" s="35"/>
      <c r="B199" s="36"/>
      <c r="C199" s="230" t="s">
        <v>429</v>
      </c>
      <c r="D199" s="230" t="s">
        <v>135</v>
      </c>
      <c r="E199" s="231" t="s">
        <v>430</v>
      </c>
      <c r="F199" s="232" t="s">
        <v>431</v>
      </c>
      <c r="G199" s="233" t="s">
        <v>132</v>
      </c>
      <c r="H199" s="234">
        <v>8</v>
      </c>
      <c r="I199" s="235"/>
      <c r="J199" s="236">
        <f>ROUND(I199*H199,2)</f>
        <v>0</v>
      </c>
      <c r="K199" s="232" t="s">
        <v>138</v>
      </c>
      <c r="L199" s="41"/>
      <c r="M199" s="237" t="s">
        <v>1</v>
      </c>
      <c r="N199" s="238" t="s">
        <v>40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153</v>
      </c>
      <c r="AT199" s="228" t="s">
        <v>135</v>
      </c>
      <c r="AU199" s="228" t="s">
        <v>82</v>
      </c>
      <c r="AY199" s="14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153</v>
      </c>
      <c r="BM199" s="228" t="s">
        <v>432</v>
      </c>
    </row>
    <row r="200" s="2" customFormat="1" ht="24.15" customHeight="1">
      <c r="A200" s="35"/>
      <c r="B200" s="36"/>
      <c r="C200" s="216" t="s">
        <v>433</v>
      </c>
      <c r="D200" s="216" t="s">
        <v>129</v>
      </c>
      <c r="E200" s="217" t="s">
        <v>434</v>
      </c>
      <c r="F200" s="218" t="s">
        <v>435</v>
      </c>
      <c r="G200" s="219" t="s">
        <v>132</v>
      </c>
      <c r="H200" s="220">
        <v>1</v>
      </c>
      <c r="I200" s="221"/>
      <c r="J200" s="222">
        <f>ROUND(I200*H200,2)</f>
        <v>0</v>
      </c>
      <c r="K200" s="218" t="s">
        <v>138</v>
      </c>
      <c r="L200" s="223"/>
      <c r="M200" s="224" t="s">
        <v>1</v>
      </c>
      <c r="N200" s="225" t="s">
        <v>40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142</v>
      </c>
      <c r="AT200" s="228" t="s">
        <v>129</v>
      </c>
      <c r="AU200" s="228" t="s">
        <v>82</v>
      </c>
      <c r="AY200" s="14" t="s">
        <v>128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142</v>
      </c>
      <c r="BM200" s="228" t="s">
        <v>436</v>
      </c>
    </row>
    <row r="201" s="2" customFormat="1" ht="37.8" customHeight="1">
      <c r="A201" s="35"/>
      <c r="B201" s="36"/>
      <c r="C201" s="216" t="s">
        <v>437</v>
      </c>
      <c r="D201" s="216" t="s">
        <v>129</v>
      </c>
      <c r="E201" s="217" t="s">
        <v>438</v>
      </c>
      <c r="F201" s="218" t="s">
        <v>439</v>
      </c>
      <c r="G201" s="219" t="s">
        <v>132</v>
      </c>
      <c r="H201" s="220">
        <v>1</v>
      </c>
      <c r="I201" s="221"/>
      <c r="J201" s="222">
        <f>ROUND(I201*H201,2)</f>
        <v>0</v>
      </c>
      <c r="K201" s="218" t="s">
        <v>138</v>
      </c>
      <c r="L201" s="223"/>
      <c r="M201" s="224" t="s">
        <v>1</v>
      </c>
      <c r="N201" s="225" t="s">
        <v>40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142</v>
      </c>
      <c r="AT201" s="228" t="s">
        <v>129</v>
      </c>
      <c r="AU201" s="228" t="s">
        <v>82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142</v>
      </c>
      <c r="BM201" s="228" t="s">
        <v>440</v>
      </c>
    </row>
    <row r="202" s="2" customFormat="1" ht="24.15" customHeight="1">
      <c r="A202" s="35"/>
      <c r="B202" s="36"/>
      <c r="C202" s="216" t="s">
        <v>441</v>
      </c>
      <c r="D202" s="216" t="s">
        <v>129</v>
      </c>
      <c r="E202" s="217" t="s">
        <v>442</v>
      </c>
      <c r="F202" s="218" t="s">
        <v>443</v>
      </c>
      <c r="G202" s="219" t="s">
        <v>132</v>
      </c>
      <c r="H202" s="220">
        <v>2</v>
      </c>
      <c r="I202" s="221"/>
      <c r="J202" s="222">
        <f>ROUND(I202*H202,2)</f>
        <v>0</v>
      </c>
      <c r="K202" s="218" t="s">
        <v>138</v>
      </c>
      <c r="L202" s="223"/>
      <c r="M202" s="224" t="s">
        <v>1</v>
      </c>
      <c r="N202" s="225" t="s">
        <v>40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142</v>
      </c>
      <c r="AT202" s="228" t="s">
        <v>129</v>
      </c>
      <c r="AU202" s="228" t="s">
        <v>82</v>
      </c>
      <c r="AY202" s="14" t="s">
        <v>128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142</v>
      </c>
      <c r="BM202" s="228" t="s">
        <v>444</v>
      </c>
    </row>
    <row r="203" s="2" customFormat="1" ht="24.15" customHeight="1">
      <c r="A203" s="35"/>
      <c r="B203" s="36"/>
      <c r="C203" s="216" t="s">
        <v>445</v>
      </c>
      <c r="D203" s="216" t="s">
        <v>129</v>
      </c>
      <c r="E203" s="217" t="s">
        <v>446</v>
      </c>
      <c r="F203" s="218" t="s">
        <v>447</v>
      </c>
      <c r="G203" s="219" t="s">
        <v>132</v>
      </c>
      <c r="H203" s="220">
        <v>2</v>
      </c>
      <c r="I203" s="221"/>
      <c r="J203" s="222">
        <f>ROUND(I203*H203,2)</f>
        <v>0</v>
      </c>
      <c r="K203" s="218" t="s">
        <v>138</v>
      </c>
      <c r="L203" s="223"/>
      <c r="M203" s="224" t="s">
        <v>1</v>
      </c>
      <c r="N203" s="225" t="s">
        <v>40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142</v>
      </c>
      <c r="AT203" s="228" t="s">
        <v>129</v>
      </c>
      <c r="AU203" s="228" t="s">
        <v>82</v>
      </c>
      <c r="AY203" s="14" t="s">
        <v>128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142</v>
      </c>
      <c r="BM203" s="228" t="s">
        <v>448</v>
      </c>
    </row>
    <row r="204" s="2" customFormat="1" ht="33" customHeight="1">
      <c r="A204" s="35"/>
      <c r="B204" s="36"/>
      <c r="C204" s="216" t="s">
        <v>449</v>
      </c>
      <c r="D204" s="216" t="s">
        <v>129</v>
      </c>
      <c r="E204" s="217" t="s">
        <v>450</v>
      </c>
      <c r="F204" s="218" t="s">
        <v>451</v>
      </c>
      <c r="G204" s="219" t="s">
        <v>158</v>
      </c>
      <c r="H204" s="220">
        <v>30</v>
      </c>
      <c r="I204" s="221"/>
      <c r="J204" s="222">
        <f>ROUND(I204*H204,2)</f>
        <v>0</v>
      </c>
      <c r="K204" s="218" t="s">
        <v>138</v>
      </c>
      <c r="L204" s="223"/>
      <c r="M204" s="224" t="s">
        <v>1</v>
      </c>
      <c r="N204" s="225" t="s">
        <v>40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142</v>
      </c>
      <c r="AT204" s="228" t="s">
        <v>129</v>
      </c>
      <c r="AU204" s="228" t="s">
        <v>82</v>
      </c>
      <c r="AY204" s="14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142</v>
      </c>
      <c r="BM204" s="228" t="s">
        <v>452</v>
      </c>
    </row>
    <row r="205" s="2" customFormat="1" ht="24.15" customHeight="1">
      <c r="A205" s="35"/>
      <c r="B205" s="36"/>
      <c r="C205" s="216" t="s">
        <v>453</v>
      </c>
      <c r="D205" s="216" t="s">
        <v>129</v>
      </c>
      <c r="E205" s="217" t="s">
        <v>454</v>
      </c>
      <c r="F205" s="218" t="s">
        <v>455</v>
      </c>
      <c r="G205" s="219" t="s">
        <v>132</v>
      </c>
      <c r="H205" s="220">
        <v>1</v>
      </c>
      <c r="I205" s="221"/>
      <c r="J205" s="222">
        <f>ROUND(I205*H205,2)</f>
        <v>0</v>
      </c>
      <c r="K205" s="218" t="s">
        <v>138</v>
      </c>
      <c r="L205" s="223"/>
      <c r="M205" s="224" t="s">
        <v>1</v>
      </c>
      <c r="N205" s="225" t="s">
        <v>40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142</v>
      </c>
      <c r="AT205" s="228" t="s">
        <v>129</v>
      </c>
      <c r="AU205" s="228" t="s">
        <v>82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142</v>
      </c>
      <c r="BM205" s="228" t="s">
        <v>456</v>
      </c>
    </row>
    <row r="206" s="2" customFormat="1" ht="37.8" customHeight="1">
      <c r="A206" s="35"/>
      <c r="B206" s="36"/>
      <c r="C206" s="216" t="s">
        <v>457</v>
      </c>
      <c r="D206" s="216" t="s">
        <v>129</v>
      </c>
      <c r="E206" s="217" t="s">
        <v>458</v>
      </c>
      <c r="F206" s="218" t="s">
        <v>459</v>
      </c>
      <c r="G206" s="219" t="s">
        <v>132</v>
      </c>
      <c r="H206" s="220">
        <v>1</v>
      </c>
      <c r="I206" s="221"/>
      <c r="J206" s="222">
        <f>ROUND(I206*H206,2)</f>
        <v>0</v>
      </c>
      <c r="K206" s="218" t="s">
        <v>138</v>
      </c>
      <c r="L206" s="223"/>
      <c r="M206" s="224" t="s">
        <v>1</v>
      </c>
      <c r="N206" s="225" t="s">
        <v>40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142</v>
      </c>
      <c r="AT206" s="228" t="s">
        <v>129</v>
      </c>
      <c r="AU206" s="228" t="s">
        <v>82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142</v>
      </c>
      <c r="BM206" s="228" t="s">
        <v>460</v>
      </c>
    </row>
    <row r="207" s="2" customFormat="1" ht="33" customHeight="1">
      <c r="A207" s="35"/>
      <c r="B207" s="36"/>
      <c r="C207" s="216" t="s">
        <v>461</v>
      </c>
      <c r="D207" s="216" t="s">
        <v>129</v>
      </c>
      <c r="E207" s="217" t="s">
        <v>462</v>
      </c>
      <c r="F207" s="218" t="s">
        <v>463</v>
      </c>
      <c r="G207" s="219" t="s">
        <v>132</v>
      </c>
      <c r="H207" s="220">
        <v>1</v>
      </c>
      <c r="I207" s="221"/>
      <c r="J207" s="222">
        <f>ROUND(I207*H207,2)</f>
        <v>0</v>
      </c>
      <c r="K207" s="218" t="s">
        <v>138</v>
      </c>
      <c r="L207" s="223"/>
      <c r="M207" s="224" t="s">
        <v>1</v>
      </c>
      <c r="N207" s="225" t="s">
        <v>40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142</v>
      </c>
      <c r="AT207" s="228" t="s">
        <v>129</v>
      </c>
      <c r="AU207" s="228" t="s">
        <v>82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142</v>
      </c>
      <c r="BM207" s="228" t="s">
        <v>464</v>
      </c>
    </row>
    <row r="208" s="2" customFormat="1" ht="37.8" customHeight="1">
      <c r="A208" s="35"/>
      <c r="B208" s="36"/>
      <c r="C208" s="216" t="s">
        <v>465</v>
      </c>
      <c r="D208" s="216" t="s">
        <v>129</v>
      </c>
      <c r="E208" s="217" t="s">
        <v>466</v>
      </c>
      <c r="F208" s="218" t="s">
        <v>467</v>
      </c>
      <c r="G208" s="219" t="s">
        <v>158</v>
      </c>
      <c r="H208" s="220">
        <v>4</v>
      </c>
      <c r="I208" s="221"/>
      <c r="J208" s="222">
        <f>ROUND(I208*H208,2)</f>
        <v>0</v>
      </c>
      <c r="K208" s="218" t="s">
        <v>138</v>
      </c>
      <c r="L208" s="223"/>
      <c r="M208" s="224" t="s">
        <v>1</v>
      </c>
      <c r="N208" s="225" t="s">
        <v>40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142</v>
      </c>
      <c r="AT208" s="228" t="s">
        <v>129</v>
      </c>
      <c r="AU208" s="228" t="s">
        <v>82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142</v>
      </c>
      <c r="BM208" s="228" t="s">
        <v>468</v>
      </c>
    </row>
    <row r="209" s="2" customFormat="1" ht="37.8" customHeight="1">
      <c r="A209" s="35"/>
      <c r="B209" s="36"/>
      <c r="C209" s="216" t="s">
        <v>469</v>
      </c>
      <c r="D209" s="216" t="s">
        <v>129</v>
      </c>
      <c r="E209" s="217" t="s">
        <v>470</v>
      </c>
      <c r="F209" s="218" t="s">
        <v>471</v>
      </c>
      <c r="G209" s="219" t="s">
        <v>132</v>
      </c>
      <c r="H209" s="220">
        <v>2</v>
      </c>
      <c r="I209" s="221"/>
      <c r="J209" s="222">
        <f>ROUND(I209*H209,2)</f>
        <v>0</v>
      </c>
      <c r="K209" s="218" t="s">
        <v>138</v>
      </c>
      <c r="L209" s="223"/>
      <c r="M209" s="224" t="s">
        <v>1</v>
      </c>
      <c r="N209" s="225" t="s">
        <v>40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142</v>
      </c>
      <c r="AT209" s="228" t="s">
        <v>129</v>
      </c>
      <c r="AU209" s="228" t="s">
        <v>82</v>
      </c>
      <c r="AY209" s="14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142</v>
      </c>
      <c r="BM209" s="228" t="s">
        <v>472</v>
      </c>
    </row>
    <row r="210" s="2" customFormat="1" ht="24.15" customHeight="1">
      <c r="A210" s="35"/>
      <c r="B210" s="36"/>
      <c r="C210" s="216" t="s">
        <v>473</v>
      </c>
      <c r="D210" s="216" t="s">
        <v>129</v>
      </c>
      <c r="E210" s="217" t="s">
        <v>474</v>
      </c>
      <c r="F210" s="218" t="s">
        <v>475</v>
      </c>
      <c r="G210" s="219" t="s">
        <v>132</v>
      </c>
      <c r="H210" s="220">
        <v>2</v>
      </c>
      <c r="I210" s="221"/>
      <c r="J210" s="222">
        <f>ROUND(I210*H210,2)</f>
        <v>0</v>
      </c>
      <c r="K210" s="218" t="s">
        <v>138</v>
      </c>
      <c r="L210" s="223"/>
      <c r="M210" s="224" t="s">
        <v>1</v>
      </c>
      <c r="N210" s="225" t="s">
        <v>40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142</v>
      </c>
      <c r="AT210" s="228" t="s">
        <v>129</v>
      </c>
      <c r="AU210" s="228" t="s">
        <v>82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142</v>
      </c>
      <c r="BM210" s="228" t="s">
        <v>476</v>
      </c>
    </row>
    <row r="211" s="2" customFormat="1" ht="24.15" customHeight="1">
      <c r="A211" s="35"/>
      <c r="B211" s="36"/>
      <c r="C211" s="216" t="s">
        <v>477</v>
      </c>
      <c r="D211" s="216" t="s">
        <v>129</v>
      </c>
      <c r="E211" s="217" t="s">
        <v>478</v>
      </c>
      <c r="F211" s="218" t="s">
        <v>479</v>
      </c>
      <c r="G211" s="219" t="s">
        <v>132</v>
      </c>
      <c r="H211" s="220">
        <v>2</v>
      </c>
      <c r="I211" s="221"/>
      <c r="J211" s="222">
        <f>ROUND(I211*H211,2)</f>
        <v>0</v>
      </c>
      <c r="K211" s="218" t="s">
        <v>138</v>
      </c>
      <c r="L211" s="223"/>
      <c r="M211" s="224" t="s">
        <v>1</v>
      </c>
      <c r="N211" s="225" t="s">
        <v>40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142</v>
      </c>
      <c r="AT211" s="228" t="s">
        <v>129</v>
      </c>
      <c r="AU211" s="228" t="s">
        <v>82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142</v>
      </c>
      <c r="BM211" s="228" t="s">
        <v>480</v>
      </c>
    </row>
    <row r="212" s="2" customFormat="1" ht="24.15" customHeight="1">
      <c r="A212" s="35"/>
      <c r="B212" s="36"/>
      <c r="C212" s="216" t="s">
        <v>481</v>
      </c>
      <c r="D212" s="216" t="s">
        <v>129</v>
      </c>
      <c r="E212" s="217" t="s">
        <v>482</v>
      </c>
      <c r="F212" s="218" t="s">
        <v>483</v>
      </c>
      <c r="G212" s="219" t="s">
        <v>132</v>
      </c>
      <c r="H212" s="220">
        <v>2</v>
      </c>
      <c r="I212" s="221"/>
      <c r="J212" s="222">
        <f>ROUND(I212*H212,2)</f>
        <v>0</v>
      </c>
      <c r="K212" s="218" t="s">
        <v>138</v>
      </c>
      <c r="L212" s="223"/>
      <c r="M212" s="224" t="s">
        <v>1</v>
      </c>
      <c r="N212" s="225" t="s">
        <v>40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142</v>
      </c>
      <c r="AT212" s="228" t="s">
        <v>129</v>
      </c>
      <c r="AU212" s="228" t="s">
        <v>82</v>
      </c>
      <c r="AY212" s="14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142</v>
      </c>
      <c r="BM212" s="228" t="s">
        <v>484</v>
      </c>
    </row>
    <row r="213" s="2" customFormat="1" ht="37.8" customHeight="1">
      <c r="A213" s="35"/>
      <c r="B213" s="36"/>
      <c r="C213" s="216" t="s">
        <v>485</v>
      </c>
      <c r="D213" s="216" t="s">
        <v>129</v>
      </c>
      <c r="E213" s="217" t="s">
        <v>486</v>
      </c>
      <c r="F213" s="218" t="s">
        <v>487</v>
      </c>
      <c r="G213" s="219" t="s">
        <v>132</v>
      </c>
      <c r="H213" s="220">
        <v>2</v>
      </c>
      <c r="I213" s="221"/>
      <c r="J213" s="222">
        <f>ROUND(I213*H213,2)</f>
        <v>0</v>
      </c>
      <c r="K213" s="218" t="s">
        <v>138</v>
      </c>
      <c r="L213" s="223"/>
      <c r="M213" s="224" t="s">
        <v>1</v>
      </c>
      <c r="N213" s="225" t="s">
        <v>40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142</v>
      </c>
      <c r="AT213" s="228" t="s">
        <v>129</v>
      </c>
      <c r="AU213" s="228" t="s">
        <v>82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142</v>
      </c>
      <c r="BM213" s="228" t="s">
        <v>488</v>
      </c>
    </row>
    <row r="214" s="2" customFormat="1" ht="24.15" customHeight="1">
      <c r="A214" s="35"/>
      <c r="B214" s="36"/>
      <c r="C214" s="216" t="s">
        <v>489</v>
      </c>
      <c r="D214" s="216" t="s">
        <v>129</v>
      </c>
      <c r="E214" s="217" t="s">
        <v>490</v>
      </c>
      <c r="F214" s="218" t="s">
        <v>491</v>
      </c>
      <c r="G214" s="219" t="s">
        <v>132</v>
      </c>
      <c r="H214" s="220">
        <v>1</v>
      </c>
      <c r="I214" s="221"/>
      <c r="J214" s="222">
        <f>ROUND(I214*H214,2)</f>
        <v>0</v>
      </c>
      <c r="K214" s="218" t="s">
        <v>138</v>
      </c>
      <c r="L214" s="223"/>
      <c r="M214" s="224" t="s">
        <v>1</v>
      </c>
      <c r="N214" s="225" t="s">
        <v>40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142</v>
      </c>
      <c r="AT214" s="228" t="s">
        <v>129</v>
      </c>
      <c r="AU214" s="228" t="s">
        <v>82</v>
      </c>
      <c r="AY214" s="14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142</v>
      </c>
      <c r="BM214" s="228" t="s">
        <v>492</v>
      </c>
    </row>
    <row r="215" s="2" customFormat="1" ht="37.8" customHeight="1">
      <c r="A215" s="35"/>
      <c r="B215" s="36"/>
      <c r="C215" s="216" t="s">
        <v>493</v>
      </c>
      <c r="D215" s="216" t="s">
        <v>129</v>
      </c>
      <c r="E215" s="217" t="s">
        <v>494</v>
      </c>
      <c r="F215" s="218" t="s">
        <v>495</v>
      </c>
      <c r="G215" s="219" t="s">
        <v>132</v>
      </c>
      <c r="H215" s="220">
        <v>2</v>
      </c>
      <c r="I215" s="221"/>
      <c r="J215" s="222">
        <f>ROUND(I215*H215,2)</f>
        <v>0</v>
      </c>
      <c r="K215" s="218" t="s">
        <v>138</v>
      </c>
      <c r="L215" s="223"/>
      <c r="M215" s="224" t="s">
        <v>1</v>
      </c>
      <c r="N215" s="225" t="s">
        <v>40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142</v>
      </c>
      <c r="AT215" s="228" t="s">
        <v>129</v>
      </c>
      <c r="AU215" s="228" t="s">
        <v>82</v>
      </c>
      <c r="AY215" s="14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142</v>
      </c>
      <c r="BM215" s="228" t="s">
        <v>496</v>
      </c>
    </row>
    <row r="216" s="2" customFormat="1" ht="24.15" customHeight="1">
      <c r="A216" s="35"/>
      <c r="B216" s="36"/>
      <c r="C216" s="216" t="s">
        <v>497</v>
      </c>
      <c r="D216" s="216" t="s">
        <v>129</v>
      </c>
      <c r="E216" s="217" t="s">
        <v>498</v>
      </c>
      <c r="F216" s="218" t="s">
        <v>499</v>
      </c>
      <c r="G216" s="219" t="s">
        <v>132</v>
      </c>
      <c r="H216" s="220">
        <v>1</v>
      </c>
      <c r="I216" s="221"/>
      <c r="J216" s="222">
        <f>ROUND(I216*H216,2)</f>
        <v>0</v>
      </c>
      <c r="K216" s="218" t="s">
        <v>138</v>
      </c>
      <c r="L216" s="223"/>
      <c r="M216" s="224" t="s">
        <v>1</v>
      </c>
      <c r="N216" s="225" t="s">
        <v>40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142</v>
      </c>
      <c r="AT216" s="228" t="s">
        <v>129</v>
      </c>
      <c r="AU216" s="228" t="s">
        <v>82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142</v>
      </c>
      <c r="BM216" s="228" t="s">
        <v>500</v>
      </c>
    </row>
    <row r="217" s="2" customFormat="1" ht="24.15" customHeight="1">
      <c r="A217" s="35"/>
      <c r="B217" s="36"/>
      <c r="C217" s="216" t="s">
        <v>501</v>
      </c>
      <c r="D217" s="216" t="s">
        <v>129</v>
      </c>
      <c r="E217" s="217" t="s">
        <v>502</v>
      </c>
      <c r="F217" s="218" t="s">
        <v>503</v>
      </c>
      <c r="G217" s="219" t="s">
        <v>132</v>
      </c>
      <c r="H217" s="220">
        <v>1</v>
      </c>
      <c r="I217" s="221"/>
      <c r="J217" s="222">
        <f>ROUND(I217*H217,2)</f>
        <v>0</v>
      </c>
      <c r="K217" s="218" t="s">
        <v>138</v>
      </c>
      <c r="L217" s="223"/>
      <c r="M217" s="224" t="s">
        <v>1</v>
      </c>
      <c r="N217" s="225" t="s">
        <v>40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142</v>
      </c>
      <c r="AT217" s="228" t="s">
        <v>129</v>
      </c>
      <c r="AU217" s="228" t="s">
        <v>82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142</v>
      </c>
      <c r="BM217" s="228" t="s">
        <v>504</v>
      </c>
    </row>
    <row r="218" s="2" customFormat="1" ht="24.15" customHeight="1">
      <c r="A218" s="35"/>
      <c r="B218" s="36"/>
      <c r="C218" s="230" t="s">
        <v>505</v>
      </c>
      <c r="D218" s="230" t="s">
        <v>135</v>
      </c>
      <c r="E218" s="231" t="s">
        <v>506</v>
      </c>
      <c r="F218" s="232" t="s">
        <v>507</v>
      </c>
      <c r="G218" s="233" t="s">
        <v>132</v>
      </c>
      <c r="H218" s="234">
        <v>15</v>
      </c>
      <c r="I218" s="235"/>
      <c r="J218" s="236">
        <f>ROUND(I218*H218,2)</f>
        <v>0</v>
      </c>
      <c r="K218" s="232" t="s">
        <v>138</v>
      </c>
      <c r="L218" s="41"/>
      <c r="M218" s="237" t="s">
        <v>1</v>
      </c>
      <c r="N218" s="238" t="s">
        <v>40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153</v>
      </c>
      <c r="AT218" s="228" t="s">
        <v>135</v>
      </c>
      <c r="AU218" s="228" t="s">
        <v>82</v>
      </c>
      <c r="AY218" s="14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82</v>
      </c>
      <c r="BK218" s="229">
        <f>ROUND(I218*H218,2)</f>
        <v>0</v>
      </c>
      <c r="BL218" s="14" t="s">
        <v>153</v>
      </c>
      <c r="BM218" s="228" t="s">
        <v>508</v>
      </c>
    </row>
    <row r="219" s="2" customFormat="1" ht="37.8" customHeight="1">
      <c r="A219" s="35"/>
      <c r="B219" s="36"/>
      <c r="C219" s="230" t="s">
        <v>509</v>
      </c>
      <c r="D219" s="230" t="s">
        <v>135</v>
      </c>
      <c r="E219" s="231" t="s">
        <v>510</v>
      </c>
      <c r="F219" s="232" t="s">
        <v>511</v>
      </c>
      <c r="G219" s="233" t="s">
        <v>132</v>
      </c>
      <c r="H219" s="234">
        <v>10</v>
      </c>
      <c r="I219" s="235"/>
      <c r="J219" s="236">
        <f>ROUND(I219*H219,2)</f>
        <v>0</v>
      </c>
      <c r="K219" s="232" t="s">
        <v>138</v>
      </c>
      <c r="L219" s="41"/>
      <c r="M219" s="237" t="s">
        <v>1</v>
      </c>
      <c r="N219" s="238" t="s">
        <v>40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153</v>
      </c>
      <c r="AT219" s="228" t="s">
        <v>135</v>
      </c>
      <c r="AU219" s="228" t="s">
        <v>82</v>
      </c>
      <c r="AY219" s="14" t="s">
        <v>128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153</v>
      </c>
      <c r="BM219" s="228" t="s">
        <v>512</v>
      </c>
    </row>
    <row r="220" s="2" customFormat="1" ht="33" customHeight="1">
      <c r="A220" s="35"/>
      <c r="B220" s="36"/>
      <c r="C220" s="230" t="s">
        <v>513</v>
      </c>
      <c r="D220" s="230" t="s">
        <v>135</v>
      </c>
      <c r="E220" s="231" t="s">
        <v>514</v>
      </c>
      <c r="F220" s="232" t="s">
        <v>515</v>
      </c>
      <c r="G220" s="233" t="s">
        <v>132</v>
      </c>
      <c r="H220" s="234">
        <v>3</v>
      </c>
      <c r="I220" s="235"/>
      <c r="J220" s="236">
        <f>ROUND(I220*H220,2)</f>
        <v>0</v>
      </c>
      <c r="K220" s="232" t="s">
        <v>138</v>
      </c>
      <c r="L220" s="41"/>
      <c r="M220" s="237" t="s">
        <v>1</v>
      </c>
      <c r="N220" s="238" t="s">
        <v>40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153</v>
      </c>
      <c r="AT220" s="228" t="s">
        <v>135</v>
      </c>
      <c r="AU220" s="228" t="s">
        <v>82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153</v>
      </c>
      <c r="BM220" s="228" t="s">
        <v>516</v>
      </c>
    </row>
    <row r="221" s="2" customFormat="1" ht="16.5" customHeight="1">
      <c r="A221" s="35"/>
      <c r="B221" s="36"/>
      <c r="C221" s="230" t="s">
        <v>517</v>
      </c>
      <c r="D221" s="230" t="s">
        <v>135</v>
      </c>
      <c r="E221" s="231" t="s">
        <v>518</v>
      </c>
      <c r="F221" s="232" t="s">
        <v>519</v>
      </c>
      <c r="G221" s="233" t="s">
        <v>132</v>
      </c>
      <c r="H221" s="234">
        <v>4</v>
      </c>
      <c r="I221" s="235"/>
      <c r="J221" s="236">
        <f>ROUND(I221*H221,2)</f>
        <v>0</v>
      </c>
      <c r="K221" s="232" t="s">
        <v>138</v>
      </c>
      <c r="L221" s="41"/>
      <c r="M221" s="237" t="s">
        <v>1</v>
      </c>
      <c r="N221" s="238" t="s">
        <v>40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153</v>
      </c>
      <c r="AT221" s="228" t="s">
        <v>135</v>
      </c>
      <c r="AU221" s="228" t="s">
        <v>82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153</v>
      </c>
      <c r="BM221" s="228" t="s">
        <v>520</v>
      </c>
    </row>
    <row r="222" s="2" customFormat="1" ht="16.5" customHeight="1">
      <c r="A222" s="35"/>
      <c r="B222" s="36"/>
      <c r="C222" s="230" t="s">
        <v>521</v>
      </c>
      <c r="D222" s="230" t="s">
        <v>135</v>
      </c>
      <c r="E222" s="231" t="s">
        <v>522</v>
      </c>
      <c r="F222" s="232" t="s">
        <v>523</v>
      </c>
      <c r="G222" s="233" t="s">
        <v>524</v>
      </c>
      <c r="H222" s="234">
        <v>80</v>
      </c>
      <c r="I222" s="235"/>
      <c r="J222" s="236">
        <f>ROUND(I222*H222,2)</f>
        <v>0</v>
      </c>
      <c r="K222" s="232" t="s">
        <v>138</v>
      </c>
      <c r="L222" s="41"/>
      <c r="M222" s="237" t="s">
        <v>1</v>
      </c>
      <c r="N222" s="238" t="s">
        <v>40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153</v>
      </c>
      <c r="AT222" s="228" t="s">
        <v>135</v>
      </c>
      <c r="AU222" s="228" t="s">
        <v>82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153</v>
      </c>
      <c r="BM222" s="228" t="s">
        <v>525</v>
      </c>
    </row>
    <row r="223" s="2" customFormat="1" ht="16.5" customHeight="1">
      <c r="A223" s="35"/>
      <c r="B223" s="36"/>
      <c r="C223" s="230" t="s">
        <v>526</v>
      </c>
      <c r="D223" s="230" t="s">
        <v>135</v>
      </c>
      <c r="E223" s="231" t="s">
        <v>527</v>
      </c>
      <c r="F223" s="232" t="s">
        <v>528</v>
      </c>
      <c r="G223" s="233" t="s">
        <v>524</v>
      </c>
      <c r="H223" s="234">
        <v>80</v>
      </c>
      <c r="I223" s="235"/>
      <c r="J223" s="236">
        <f>ROUND(I223*H223,2)</f>
        <v>0</v>
      </c>
      <c r="K223" s="232" t="s">
        <v>138</v>
      </c>
      <c r="L223" s="41"/>
      <c r="M223" s="237" t="s">
        <v>1</v>
      </c>
      <c r="N223" s="238" t="s">
        <v>40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153</v>
      </c>
      <c r="AT223" s="228" t="s">
        <v>135</v>
      </c>
      <c r="AU223" s="228" t="s">
        <v>82</v>
      </c>
      <c r="AY223" s="14" t="s">
        <v>128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82</v>
      </c>
      <c r="BK223" s="229">
        <f>ROUND(I223*H223,2)</f>
        <v>0</v>
      </c>
      <c r="BL223" s="14" t="s">
        <v>153</v>
      </c>
      <c r="BM223" s="228" t="s">
        <v>529</v>
      </c>
    </row>
    <row r="224" s="2" customFormat="1" ht="16.5" customHeight="1">
      <c r="A224" s="35"/>
      <c r="B224" s="36"/>
      <c r="C224" s="230" t="s">
        <v>530</v>
      </c>
      <c r="D224" s="230" t="s">
        <v>135</v>
      </c>
      <c r="E224" s="231" t="s">
        <v>531</v>
      </c>
      <c r="F224" s="232" t="s">
        <v>532</v>
      </c>
      <c r="G224" s="233" t="s">
        <v>524</v>
      </c>
      <c r="H224" s="234">
        <v>10</v>
      </c>
      <c r="I224" s="235"/>
      <c r="J224" s="236">
        <f>ROUND(I224*H224,2)</f>
        <v>0</v>
      </c>
      <c r="K224" s="232" t="s">
        <v>138</v>
      </c>
      <c r="L224" s="41"/>
      <c r="M224" s="237" t="s">
        <v>1</v>
      </c>
      <c r="N224" s="238" t="s">
        <v>40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153</v>
      </c>
      <c r="AT224" s="228" t="s">
        <v>135</v>
      </c>
      <c r="AU224" s="228" t="s">
        <v>82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153</v>
      </c>
      <c r="BM224" s="228" t="s">
        <v>533</v>
      </c>
    </row>
    <row r="225" s="2" customFormat="1" ht="24.15" customHeight="1">
      <c r="A225" s="35"/>
      <c r="B225" s="36"/>
      <c r="C225" s="230" t="s">
        <v>534</v>
      </c>
      <c r="D225" s="230" t="s">
        <v>135</v>
      </c>
      <c r="E225" s="231" t="s">
        <v>535</v>
      </c>
      <c r="F225" s="232" t="s">
        <v>536</v>
      </c>
      <c r="G225" s="233" t="s">
        <v>524</v>
      </c>
      <c r="H225" s="234">
        <v>40</v>
      </c>
      <c r="I225" s="235"/>
      <c r="J225" s="236">
        <f>ROUND(I225*H225,2)</f>
        <v>0</v>
      </c>
      <c r="K225" s="232" t="s">
        <v>138</v>
      </c>
      <c r="L225" s="41"/>
      <c r="M225" s="237" t="s">
        <v>1</v>
      </c>
      <c r="N225" s="238" t="s">
        <v>40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153</v>
      </c>
      <c r="AT225" s="228" t="s">
        <v>135</v>
      </c>
      <c r="AU225" s="228" t="s">
        <v>82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82</v>
      </c>
      <c r="BK225" s="229">
        <f>ROUND(I225*H225,2)</f>
        <v>0</v>
      </c>
      <c r="BL225" s="14" t="s">
        <v>153</v>
      </c>
      <c r="BM225" s="228" t="s">
        <v>537</v>
      </c>
    </row>
    <row r="226" s="2" customFormat="1" ht="37.8" customHeight="1">
      <c r="A226" s="35"/>
      <c r="B226" s="36"/>
      <c r="C226" s="230" t="s">
        <v>538</v>
      </c>
      <c r="D226" s="230" t="s">
        <v>135</v>
      </c>
      <c r="E226" s="231" t="s">
        <v>539</v>
      </c>
      <c r="F226" s="232" t="s">
        <v>540</v>
      </c>
      <c r="G226" s="233" t="s">
        <v>132</v>
      </c>
      <c r="H226" s="234">
        <v>1</v>
      </c>
      <c r="I226" s="235"/>
      <c r="J226" s="236">
        <f>ROUND(I226*H226,2)</f>
        <v>0</v>
      </c>
      <c r="K226" s="232" t="s">
        <v>138</v>
      </c>
      <c r="L226" s="41"/>
      <c r="M226" s="237" t="s">
        <v>1</v>
      </c>
      <c r="N226" s="238" t="s">
        <v>40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153</v>
      </c>
      <c r="AT226" s="228" t="s">
        <v>135</v>
      </c>
      <c r="AU226" s="228" t="s">
        <v>82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82</v>
      </c>
      <c r="BK226" s="229">
        <f>ROUND(I226*H226,2)</f>
        <v>0</v>
      </c>
      <c r="BL226" s="14" t="s">
        <v>153</v>
      </c>
      <c r="BM226" s="228" t="s">
        <v>541</v>
      </c>
    </row>
    <row r="227" s="2" customFormat="1" ht="33" customHeight="1">
      <c r="A227" s="35"/>
      <c r="B227" s="36"/>
      <c r="C227" s="230" t="s">
        <v>542</v>
      </c>
      <c r="D227" s="230" t="s">
        <v>135</v>
      </c>
      <c r="E227" s="231" t="s">
        <v>543</v>
      </c>
      <c r="F227" s="232" t="s">
        <v>544</v>
      </c>
      <c r="G227" s="233" t="s">
        <v>132</v>
      </c>
      <c r="H227" s="234">
        <v>5</v>
      </c>
      <c r="I227" s="235"/>
      <c r="J227" s="236">
        <f>ROUND(I227*H227,2)</f>
        <v>0</v>
      </c>
      <c r="K227" s="232" t="s">
        <v>138</v>
      </c>
      <c r="L227" s="41"/>
      <c r="M227" s="237" t="s">
        <v>1</v>
      </c>
      <c r="N227" s="238" t="s">
        <v>40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153</v>
      </c>
      <c r="AT227" s="228" t="s">
        <v>135</v>
      </c>
      <c r="AU227" s="228" t="s">
        <v>82</v>
      </c>
      <c r="AY227" s="14" t="s">
        <v>128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153</v>
      </c>
      <c r="BM227" s="228" t="s">
        <v>545</v>
      </c>
    </row>
    <row r="228" s="2" customFormat="1" ht="55.5" customHeight="1">
      <c r="A228" s="35"/>
      <c r="B228" s="36"/>
      <c r="C228" s="230" t="s">
        <v>546</v>
      </c>
      <c r="D228" s="230" t="s">
        <v>135</v>
      </c>
      <c r="E228" s="231" t="s">
        <v>547</v>
      </c>
      <c r="F228" s="232" t="s">
        <v>548</v>
      </c>
      <c r="G228" s="233" t="s">
        <v>132</v>
      </c>
      <c r="H228" s="234">
        <v>1</v>
      </c>
      <c r="I228" s="235"/>
      <c r="J228" s="236">
        <f>ROUND(I228*H228,2)</f>
        <v>0</v>
      </c>
      <c r="K228" s="232" t="s">
        <v>138</v>
      </c>
      <c r="L228" s="41"/>
      <c r="M228" s="237" t="s">
        <v>1</v>
      </c>
      <c r="N228" s="238" t="s">
        <v>40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153</v>
      </c>
      <c r="AT228" s="228" t="s">
        <v>135</v>
      </c>
      <c r="AU228" s="228" t="s">
        <v>82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82</v>
      </c>
      <c r="BK228" s="229">
        <f>ROUND(I228*H228,2)</f>
        <v>0</v>
      </c>
      <c r="BL228" s="14" t="s">
        <v>153</v>
      </c>
      <c r="BM228" s="228" t="s">
        <v>549</v>
      </c>
    </row>
    <row r="229" s="2" customFormat="1" ht="24.15" customHeight="1">
      <c r="A229" s="35"/>
      <c r="B229" s="36"/>
      <c r="C229" s="230" t="s">
        <v>550</v>
      </c>
      <c r="D229" s="230" t="s">
        <v>135</v>
      </c>
      <c r="E229" s="231" t="s">
        <v>551</v>
      </c>
      <c r="F229" s="232" t="s">
        <v>552</v>
      </c>
      <c r="G229" s="233" t="s">
        <v>132</v>
      </c>
      <c r="H229" s="234">
        <v>1</v>
      </c>
      <c r="I229" s="235"/>
      <c r="J229" s="236">
        <f>ROUND(I229*H229,2)</f>
        <v>0</v>
      </c>
      <c r="K229" s="232" t="s">
        <v>138</v>
      </c>
      <c r="L229" s="41"/>
      <c r="M229" s="237" t="s">
        <v>1</v>
      </c>
      <c r="N229" s="238" t="s">
        <v>40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153</v>
      </c>
      <c r="AT229" s="228" t="s">
        <v>135</v>
      </c>
      <c r="AU229" s="228" t="s">
        <v>82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153</v>
      </c>
      <c r="BM229" s="228" t="s">
        <v>553</v>
      </c>
    </row>
    <row r="230" s="11" customFormat="1" ht="25.92" customHeight="1">
      <c r="A230" s="11"/>
      <c r="B230" s="202"/>
      <c r="C230" s="203"/>
      <c r="D230" s="204" t="s">
        <v>74</v>
      </c>
      <c r="E230" s="205" t="s">
        <v>97</v>
      </c>
      <c r="F230" s="205" t="s">
        <v>554</v>
      </c>
      <c r="G230" s="203"/>
      <c r="H230" s="203"/>
      <c r="I230" s="206"/>
      <c r="J230" s="207">
        <f>BK230</f>
        <v>0</v>
      </c>
      <c r="K230" s="203"/>
      <c r="L230" s="208"/>
      <c r="M230" s="209"/>
      <c r="N230" s="210"/>
      <c r="O230" s="210"/>
      <c r="P230" s="211">
        <f>SUM(P231:P233)</f>
        <v>0</v>
      </c>
      <c r="Q230" s="210"/>
      <c r="R230" s="211">
        <f>SUM(R231:R233)</f>
        <v>0</v>
      </c>
      <c r="S230" s="210"/>
      <c r="T230" s="212">
        <f>SUM(T231:T233)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13" t="s">
        <v>127</v>
      </c>
      <c r="AT230" s="214" t="s">
        <v>74</v>
      </c>
      <c r="AU230" s="214" t="s">
        <v>75</v>
      </c>
      <c r="AY230" s="213" t="s">
        <v>128</v>
      </c>
      <c r="BK230" s="215">
        <f>SUM(BK231:BK233)</f>
        <v>0</v>
      </c>
    </row>
    <row r="231" s="2" customFormat="1" ht="55.5" customHeight="1">
      <c r="A231" s="35"/>
      <c r="B231" s="36"/>
      <c r="C231" s="230" t="s">
        <v>555</v>
      </c>
      <c r="D231" s="230" t="s">
        <v>135</v>
      </c>
      <c r="E231" s="231" t="s">
        <v>556</v>
      </c>
      <c r="F231" s="232" t="s">
        <v>557</v>
      </c>
      <c r="G231" s="233" t="s">
        <v>558</v>
      </c>
      <c r="H231" s="234">
        <v>60</v>
      </c>
      <c r="I231" s="235"/>
      <c r="J231" s="236">
        <f>ROUND(I231*H231,2)</f>
        <v>0</v>
      </c>
      <c r="K231" s="232" t="s">
        <v>138</v>
      </c>
      <c r="L231" s="41"/>
      <c r="M231" s="237" t="s">
        <v>1</v>
      </c>
      <c r="N231" s="238" t="s">
        <v>40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94</v>
      </c>
      <c r="AT231" s="228" t="s">
        <v>135</v>
      </c>
      <c r="AU231" s="228" t="s">
        <v>82</v>
      </c>
      <c r="AY231" s="14" t="s">
        <v>128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82</v>
      </c>
      <c r="BK231" s="229">
        <f>ROUND(I231*H231,2)</f>
        <v>0</v>
      </c>
      <c r="BL231" s="14" t="s">
        <v>94</v>
      </c>
      <c r="BM231" s="228" t="s">
        <v>559</v>
      </c>
    </row>
    <row r="232" s="2" customFormat="1" ht="66.75" customHeight="1">
      <c r="A232" s="35"/>
      <c r="B232" s="36"/>
      <c r="C232" s="230" t="s">
        <v>560</v>
      </c>
      <c r="D232" s="230" t="s">
        <v>135</v>
      </c>
      <c r="E232" s="231" t="s">
        <v>561</v>
      </c>
      <c r="F232" s="232" t="s">
        <v>562</v>
      </c>
      <c r="G232" s="233" t="s">
        <v>558</v>
      </c>
      <c r="H232" s="234">
        <v>300</v>
      </c>
      <c r="I232" s="235"/>
      <c r="J232" s="236">
        <f>ROUND(I232*H232,2)</f>
        <v>0</v>
      </c>
      <c r="K232" s="232" t="s">
        <v>138</v>
      </c>
      <c r="L232" s="41"/>
      <c r="M232" s="237" t="s">
        <v>1</v>
      </c>
      <c r="N232" s="238" t="s">
        <v>40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94</v>
      </c>
      <c r="AT232" s="228" t="s">
        <v>135</v>
      </c>
      <c r="AU232" s="228" t="s">
        <v>82</v>
      </c>
      <c r="AY232" s="14" t="s">
        <v>128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82</v>
      </c>
      <c r="BK232" s="229">
        <f>ROUND(I232*H232,2)</f>
        <v>0</v>
      </c>
      <c r="BL232" s="14" t="s">
        <v>94</v>
      </c>
      <c r="BM232" s="228" t="s">
        <v>563</v>
      </c>
    </row>
    <row r="233" s="2" customFormat="1" ht="21.75" customHeight="1">
      <c r="A233" s="35"/>
      <c r="B233" s="36"/>
      <c r="C233" s="230" t="s">
        <v>564</v>
      </c>
      <c r="D233" s="230" t="s">
        <v>135</v>
      </c>
      <c r="E233" s="231" t="s">
        <v>565</v>
      </c>
      <c r="F233" s="232" t="s">
        <v>566</v>
      </c>
      <c r="G233" s="233" t="s">
        <v>567</v>
      </c>
      <c r="H233" s="234">
        <v>18</v>
      </c>
      <c r="I233" s="235"/>
      <c r="J233" s="236">
        <f>ROUND(I233*H233,2)</f>
        <v>0</v>
      </c>
      <c r="K233" s="232" t="s">
        <v>138</v>
      </c>
      <c r="L233" s="41"/>
      <c r="M233" s="244" t="s">
        <v>1</v>
      </c>
      <c r="N233" s="245" t="s">
        <v>40</v>
      </c>
      <c r="O233" s="246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94</v>
      </c>
      <c r="AT233" s="228" t="s">
        <v>135</v>
      </c>
      <c r="AU233" s="228" t="s">
        <v>82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82</v>
      </c>
      <c r="BK233" s="229">
        <f>ROUND(I233*H233,2)</f>
        <v>0</v>
      </c>
      <c r="BL233" s="14" t="s">
        <v>94</v>
      </c>
      <c r="BM233" s="228" t="s">
        <v>568</v>
      </c>
    </row>
    <row r="234" s="2" customFormat="1" ht="6.96" customHeight="1">
      <c r="A234" s="35"/>
      <c r="B234" s="63"/>
      <c r="C234" s="64"/>
      <c r="D234" s="64"/>
      <c r="E234" s="64"/>
      <c r="F234" s="64"/>
      <c r="G234" s="64"/>
      <c r="H234" s="64"/>
      <c r="I234" s="64"/>
      <c r="J234" s="64"/>
      <c r="K234" s="64"/>
      <c r="L234" s="41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sheet="1" autoFilter="0" formatColumns="0" formatRows="0" objects="1" scenarios="1" spinCount="100000" saltValue="wPgLeS/y5nk4e6iI3tfCGbfeu76ey+yHYyJLKc+/ZJ/p+4HXMHlDZ3W1Wc2Ht/V0OJsW5gtQs4cJk4TU1s5HyQ==" hashValue="XVNaoTfLhLk82im2VmVtnWQdC8eiAN45l+FDDOmcljaJEKHeWDCsvK4HHRcURgyGH5NORY5OB/33mfJkHFcguQ==" algorithmName="SHA-512" password="CC35"/>
  <autoFilter ref="C121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100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trafostanice VD Ústí n.L.-západ</v>
      </c>
      <c r="F7" s="147"/>
      <c r="G7" s="147"/>
      <c r="H7" s="147"/>
      <c r="L7" s="17"/>
    </row>
    <row r="8" s="1" customFormat="1" ht="12" customHeight="1">
      <c r="B8" s="17"/>
      <c r="D8" s="147" t="s">
        <v>101</v>
      </c>
      <c r="L8" s="17"/>
    </row>
    <row r="9" s="2" customFormat="1" ht="16.5" customHeight="1">
      <c r="A9" s="35"/>
      <c r="B9" s="41"/>
      <c r="C9" s="35"/>
      <c r="D9" s="35"/>
      <c r="E9" s="148" t="s">
        <v>102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569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26</v>
      </c>
      <c r="G14" s="35"/>
      <c r="H14" s="35"/>
      <c r="I14" s="147" t="s">
        <v>22</v>
      </c>
      <c r="J14" s="150" t="str">
        <f>'Rekapitulace stavby'!AN8</f>
        <v>4. 11. 2022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ROUND((SUM(BE121:BE137)),  2)</f>
        <v>0</v>
      </c>
      <c r="G35" s="35"/>
      <c r="H35" s="35"/>
      <c r="I35" s="161">
        <v>0.20999999999999999</v>
      </c>
      <c r="J35" s="160">
        <f>ROUND(((SUM(BE121:BE137))*I35),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ROUND((SUM(BF121:BF137)),  2)</f>
        <v>0</v>
      </c>
      <c r="G36" s="35"/>
      <c r="H36" s="35"/>
      <c r="I36" s="161">
        <v>0.14999999999999999</v>
      </c>
      <c r="J36" s="160">
        <f>ROUND(((SUM(BF121:BF137))*I36),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trafostanice VD Ústí n.L.-západ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101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2 - DŘT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4. 11. 2022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Jilich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106</v>
      </c>
      <c r="D96" s="182"/>
      <c r="E96" s="182"/>
      <c r="F96" s="182"/>
      <c r="G96" s="182"/>
      <c r="H96" s="182"/>
      <c r="I96" s="182"/>
      <c r="J96" s="183" t="s">
        <v>107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108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109</v>
      </c>
    </row>
    <row r="99" s="9" customFormat="1" ht="24.96" customHeight="1">
      <c r="A99" s="9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trafostanice VD Ústí n.L.-západ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101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102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103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2 - DŘT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4. 11. 2022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32</v>
      </c>
      <c r="J118" s="33" t="str">
        <f>E26</f>
        <v>Jilich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113</v>
      </c>
      <c r="D120" s="194" t="s">
        <v>60</v>
      </c>
      <c r="E120" s="194" t="s">
        <v>56</v>
      </c>
      <c r="F120" s="194" t="s">
        <v>57</v>
      </c>
      <c r="G120" s="194" t="s">
        <v>114</v>
      </c>
      <c r="H120" s="194" t="s">
        <v>115</v>
      </c>
      <c r="I120" s="194" t="s">
        <v>116</v>
      </c>
      <c r="J120" s="194" t="s">
        <v>107</v>
      </c>
      <c r="K120" s="195" t="s">
        <v>117</v>
      </c>
      <c r="L120" s="196"/>
      <c r="M120" s="97" t="s">
        <v>1</v>
      </c>
      <c r="N120" s="98" t="s">
        <v>39</v>
      </c>
      <c r="O120" s="98" t="s">
        <v>118</v>
      </c>
      <c r="P120" s="98" t="s">
        <v>119</v>
      </c>
      <c r="Q120" s="98" t="s">
        <v>120</v>
      </c>
      <c r="R120" s="98" t="s">
        <v>121</v>
      </c>
      <c r="S120" s="98" t="s">
        <v>122</v>
      </c>
      <c r="T120" s="99" t="s">
        <v>123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124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109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74</v>
      </c>
      <c r="E122" s="205" t="s">
        <v>125</v>
      </c>
      <c r="F122" s="205" t="s">
        <v>126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SUM(P123:P137)</f>
        <v>0</v>
      </c>
      <c r="Q122" s="210"/>
      <c r="R122" s="211">
        <f>SUM(R123:R137)</f>
        <v>0</v>
      </c>
      <c r="S122" s="210"/>
      <c r="T122" s="212">
        <f>SUM(T123:T137)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94</v>
      </c>
      <c r="AT122" s="214" t="s">
        <v>74</v>
      </c>
      <c r="AU122" s="214" t="s">
        <v>75</v>
      </c>
      <c r="AY122" s="213" t="s">
        <v>128</v>
      </c>
      <c r="BK122" s="215">
        <f>SUM(BK123:BK137)</f>
        <v>0</v>
      </c>
    </row>
    <row r="123" s="2" customFormat="1" ht="37.8" customHeight="1">
      <c r="A123" s="35"/>
      <c r="B123" s="36"/>
      <c r="C123" s="216" t="s">
        <v>82</v>
      </c>
      <c r="D123" s="216" t="s">
        <v>129</v>
      </c>
      <c r="E123" s="217" t="s">
        <v>570</v>
      </c>
      <c r="F123" s="218" t="s">
        <v>571</v>
      </c>
      <c r="G123" s="219" t="s">
        <v>132</v>
      </c>
      <c r="H123" s="220">
        <v>1</v>
      </c>
      <c r="I123" s="221"/>
      <c r="J123" s="222">
        <f>ROUND(I123*H123,2)</f>
        <v>0</v>
      </c>
      <c r="K123" s="218" t="s">
        <v>138</v>
      </c>
      <c r="L123" s="223"/>
      <c r="M123" s="224" t="s">
        <v>1</v>
      </c>
      <c r="N123" s="225" t="s">
        <v>40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142</v>
      </c>
      <c r="AT123" s="228" t="s">
        <v>129</v>
      </c>
      <c r="AU123" s="228" t="s">
        <v>82</v>
      </c>
      <c r="AY123" s="14" t="s">
        <v>128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82</v>
      </c>
      <c r="BK123" s="229">
        <f>ROUND(I123*H123,2)</f>
        <v>0</v>
      </c>
      <c r="BL123" s="14" t="s">
        <v>142</v>
      </c>
      <c r="BM123" s="228" t="s">
        <v>572</v>
      </c>
    </row>
    <row r="124" s="2" customFormat="1" ht="44.25" customHeight="1">
      <c r="A124" s="35"/>
      <c r="B124" s="36"/>
      <c r="C124" s="216" t="s">
        <v>84</v>
      </c>
      <c r="D124" s="216" t="s">
        <v>129</v>
      </c>
      <c r="E124" s="217" t="s">
        <v>573</v>
      </c>
      <c r="F124" s="218" t="s">
        <v>574</v>
      </c>
      <c r="G124" s="219" t="s">
        <v>132</v>
      </c>
      <c r="H124" s="220">
        <v>30</v>
      </c>
      <c r="I124" s="221"/>
      <c r="J124" s="222">
        <f>ROUND(I124*H124,2)</f>
        <v>0</v>
      </c>
      <c r="K124" s="218" t="s">
        <v>138</v>
      </c>
      <c r="L124" s="223"/>
      <c r="M124" s="224" t="s">
        <v>1</v>
      </c>
      <c r="N124" s="225" t="s">
        <v>40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142</v>
      </c>
      <c r="AT124" s="228" t="s">
        <v>129</v>
      </c>
      <c r="AU124" s="228" t="s">
        <v>82</v>
      </c>
      <c r="AY124" s="14" t="s">
        <v>128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142</v>
      </c>
      <c r="BM124" s="228" t="s">
        <v>575</v>
      </c>
    </row>
    <row r="125" s="2" customFormat="1" ht="49.05" customHeight="1">
      <c r="A125" s="35"/>
      <c r="B125" s="36"/>
      <c r="C125" s="216" t="s">
        <v>91</v>
      </c>
      <c r="D125" s="216" t="s">
        <v>129</v>
      </c>
      <c r="E125" s="217" t="s">
        <v>576</v>
      </c>
      <c r="F125" s="218" t="s">
        <v>577</v>
      </c>
      <c r="G125" s="219" t="s">
        <v>132</v>
      </c>
      <c r="H125" s="220">
        <v>1</v>
      </c>
      <c r="I125" s="221"/>
      <c r="J125" s="222">
        <f>ROUND(I125*H125,2)</f>
        <v>0</v>
      </c>
      <c r="K125" s="218" t="s">
        <v>138</v>
      </c>
      <c r="L125" s="223"/>
      <c r="M125" s="224" t="s">
        <v>1</v>
      </c>
      <c r="N125" s="225" t="s">
        <v>40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142</v>
      </c>
      <c r="AT125" s="228" t="s">
        <v>129</v>
      </c>
      <c r="AU125" s="228" t="s">
        <v>82</v>
      </c>
      <c r="AY125" s="14" t="s">
        <v>128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142</v>
      </c>
      <c r="BM125" s="228" t="s">
        <v>578</v>
      </c>
    </row>
    <row r="126" s="2" customFormat="1" ht="49.05" customHeight="1">
      <c r="A126" s="35"/>
      <c r="B126" s="36"/>
      <c r="C126" s="216" t="s">
        <v>94</v>
      </c>
      <c r="D126" s="216" t="s">
        <v>129</v>
      </c>
      <c r="E126" s="217" t="s">
        <v>579</v>
      </c>
      <c r="F126" s="218" t="s">
        <v>580</v>
      </c>
      <c r="G126" s="219" t="s">
        <v>132</v>
      </c>
      <c r="H126" s="220">
        <v>1</v>
      </c>
      <c r="I126" s="221"/>
      <c r="J126" s="222">
        <f>ROUND(I126*H126,2)</f>
        <v>0</v>
      </c>
      <c r="K126" s="218" t="s">
        <v>138</v>
      </c>
      <c r="L126" s="223"/>
      <c r="M126" s="224" t="s">
        <v>1</v>
      </c>
      <c r="N126" s="225" t="s">
        <v>40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142</v>
      </c>
      <c r="AT126" s="228" t="s">
        <v>129</v>
      </c>
      <c r="AU126" s="228" t="s">
        <v>82</v>
      </c>
      <c r="AY126" s="14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142</v>
      </c>
      <c r="BM126" s="228" t="s">
        <v>581</v>
      </c>
    </row>
    <row r="127" s="2" customFormat="1" ht="49.05" customHeight="1">
      <c r="A127" s="35"/>
      <c r="B127" s="36"/>
      <c r="C127" s="216" t="s">
        <v>127</v>
      </c>
      <c r="D127" s="216" t="s">
        <v>129</v>
      </c>
      <c r="E127" s="217" t="s">
        <v>582</v>
      </c>
      <c r="F127" s="218" t="s">
        <v>583</v>
      </c>
      <c r="G127" s="219" t="s">
        <v>132</v>
      </c>
      <c r="H127" s="220">
        <v>1</v>
      </c>
      <c r="I127" s="221"/>
      <c r="J127" s="222">
        <f>ROUND(I127*H127,2)</f>
        <v>0</v>
      </c>
      <c r="K127" s="218" t="s">
        <v>138</v>
      </c>
      <c r="L127" s="223"/>
      <c r="M127" s="224" t="s">
        <v>1</v>
      </c>
      <c r="N127" s="225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142</v>
      </c>
      <c r="AT127" s="228" t="s">
        <v>129</v>
      </c>
      <c r="AU127" s="228" t="s">
        <v>82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142</v>
      </c>
      <c r="BM127" s="228" t="s">
        <v>584</v>
      </c>
    </row>
    <row r="128" s="2" customFormat="1" ht="33" customHeight="1">
      <c r="A128" s="35"/>
      <c r="B128" s="36"/>
      <c r="C128" s="230" t="s">
        <v>150</v>
      </c>
      <c r="D128" s="230" t="s">
        <v>135</v>
      </c>
      <c r="E128" s="231" t="s">
        <v>585</v>
      </c>
      <c r="F128" s="232" t="s">
        <v>586</v>
      </c>
      <c r="G128" s="233" t="s">
        <v>132</v>
      </c>
      <c r="H128" s="234">
        <v>1</v>
      </c>
      <c r="I128" s="235"/>
      <c r="J128" s="236">
        <f>ROUND(I128*H128,2)</f>
        <v>0</v>
      </c>
      <c r="K128" s="232" t="s">
        <v>138</v>
      </c>
      <c r="L128" s="41"/>
      <c r="M128" s="237" t="s">
        <v>1</v>
      </c>
      <c r="N128" s="238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153</v>
      </c>
      <c r="AT128" s="228" t="s">
        <v>135</v>
      </c>
      <c r="AU128" s="228" t="s">
        <v>82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153</v>
      </c>
      <c r="BM128" s="228" t="s">
        <v>587</v>
      </c>
    </row>
    <row r="129" s="2" customFormat="1" ht="44.25" customHeight="1">
      <c r="A129" s="35"/>
      <c r="B129" s="36"/>
      <c r="C129" s="230" t="s">
        <v>155</v>
      </c>
      <c r="D129" s="230" t="s">
        <v>135</v>
      </c>
      <c r="E129" s="231" t="s">
        <v>588</v>
      </c>
      <c r="F129" s="232" t="s">
        <v>589</v>
      </c>
      <c r="G129" s="233" t="s">
        <v>132</v>
      </c>
      <c r="H129" s="234">
        <v>1</v>
      </c>
      <c r="I129" s="235"/>
      <c r="J129" s="236">
        <f>ROUND(I129*H129,2)</f>
        <v>0</v>
      </c>
      <c r="K129" s="232" t="s">
        <v>138</v>
      </c>
      <c r="L129" s="41"/>
      <c r="M129" s="237" t="s">
        <v>1</v>
      </c>
      <c r="N129" s="238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153</v>
      </c>
      <c r="AT129" s="228" t="s">
        <v>135</v>
      </c>
      <c r="AU129" s="228" t="s">
        <v>82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153</v>
      </c>
      <c r="BM129" s="228" t="s">
        <v>590</v>
      </c>
    </row>
    <row r="130" s="2" customFormat="1" ht="16.5" customHeight="1">
      <c r="A130" s="35"/>
      <c r="B130" s="36"/>
      <c r="C130" s="230" t="s">
        <v>133</v>
      </c>
      <c r="D130" s="230" t="s">
        <v>135</v>
      </c>
      <c r="E130" s="231" t="s">
        <v>591</v>
      </c>
      <c r="F130" s="232" t="s">
        <v>592</v>
      </c>
      <c r="G130" s="233" t="s">
        <v>132</v>
      </c>
      <c r="H130" s="234">
        <v>1</v>
      </c>
      <c r="I130" s="235"/>
      <c r="J130" s="236">
        <f>ROUND(I130*H130,2)</f>
        <v>0</v>
      </c>
      <c r="K130" s="232" t="s">
        <v>138</v>
      </c>
      <c r="L130" s="41"/>
      <c r="M130" s="237" t="s">
        <v>1</v>
      </c>
      <c r="N130" s="238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153</v>
      </c>
      <c r="AT130" s="228" t="s">
        <v>135</v>
      </c>
      <c r="AU130" s="228" t="s">
        <v>82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153</v>
      </c>
      <c r="BM130" s="228" t="s">
        <v>593</v>
      </c>
    </row>
    <row r="131" s="2" customFormat="1" ht="55.5" customHeight="1">
      <c r="A131" s="35"/>
      <c r="B131" s="36"/>
      <c r="C131" s="230" t="s">
        <v>163</v>
      </c>
      <c r="D131" s="230" t="s">
        <v>135</v>
      </c>
      <c r="E131" s="231" t="s">
        <v>594</v>
      </c>
      <c r="F131" s="232" t="s">
        <v>595</v>
      </c>
      <c r="G131" s="233" t="s">
        <v>132</v>
      </c>
      <c r="H131" s="234">
        <v>2</v>
      </c>
      <c r="I131" s="235"/>
      <c r="J131" s="236">
        <f>ROUND(I131*H131,2)</f>
        <v>0</v>
      </c>
      <c r="K131" s="232" t="s">
        <v>138</v>
      </c>
      <c r="L131" s="41"/>
      <c r="M131" s="237" t="s">
        <v>1</v>
      </c>
      <c r="N131" s="238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153</v>
      </c>
      <c r="AT131" s="228" t="s">
        <v>135</v>
      </c>
      <c r="AU131" s="228" t="s">
        <v>82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153</v>
      </c>
      <c r="BM131" s="228" t="s">
        <v>596</v>
      </c>
    </row>
    <row r="132" s="2" customFormat="1" ht="33" customHeight="1">
      <c r="A132" s="35"/>
      <c r="B132" s="36"/>
      <c r="C132" s="230" t="s">
        <v>167</v>
      </c>
      <c r="D132" s="230" t="s">
        <v>135</v>
      </c>
      <c r="E132" s="231" t="s">
        <v>597</v>
      </c>
      <c r="F132" s="232" t="s">
        <v>598</v>
      </c>
      <c r="G132" s="233" t="s">
        <v>132</v>
      </c>
      <c r="H132" s="234">
        <v>1</v>
      </c>
      <c r="I132" s="235"/>
      <c r="J132" s="236">
        <f>ROUND(I132*H132,2)</f>
        <v>0</v>
      </c>
      <c r="K132" s="232" t="s">
        <v>138</v>
      </c>
      <c r="L132" s="41"/>
      <c r="M132" s="237" t="s">
        <v>1</v>
      </c>
      <c r="N132" s="238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153</v>
      </c>
      <c r="AT132" s="228" t="s">
        <v>135</v>
      </c>
      <c r="AU132" s="228" t="s">
        <v>82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153</v>
      </c>
      <c r="BM132" s="228" t="s">
        <v>599</v>
      </c>
    </row>
    <row r="133" s="2" customFormat="1" ht="24.15" customHeight="1">
      <c r="A133" s="35"/>
      <c r="B133" s="36"/>
      <c r="C133" s="230" t="s">
        <v>171</v>
      </c>
      <c r="D133" s="230" t="s">
        <v>135</v>
      </c>
      <c r="E133" s="231" t="s">
        <v>600</v>
      </c>
      <c r="F133" s="232" t="s">
        <v>601</v>
      </c>
      <c r="G133" s="233" t="s">
        <v>132</v>
      </c>
      <c r="H133" s="234">
        <v>1</v>
      </c>
      <c r="I133" s="235"/>
      <c r="J133" s="236">
        <f>ROUND(I133*H133,2)</f>
        <v>0</v>
      </c>
      <c r="K133" s="232" t="s">
        <v>138</v>
      </c>
      <c r="L133" s="41"/>
      <c r="M133" s="237" t="s">
        <v>1</v>
      </c>
      <c r="N133" s="238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153</v>
      </c>
      <c r="AT133" s="228" t="s">
        <v>135</v>
      </c>
      <c r="AU133" s="228" t="s">
        <v>82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153</v>
      </c>
      <c r="BM133" s="228" t="s">
        <v>602</v>
      </c>
    </row>
    <row r="134" s="2" customFormat="1" ht="24.15" customHeight="1">
      <c r="A134" s="35"/>
      <c r="B134" s="36"/>
      <c r="C134" s="230" t="s">
        <v>175</v>
      </c>
      <c r="D134" s="230" t="s">
        <v>135</v>
      </c>
      <c r="E134" s="231" t="s">
        <v>603</v>
      </c>
      <c r="F134" s="232" t="s">
        <v>604</v>
      </c>
      <c r="G134" s="233" t="s">
        <v>132</v>
      </c>
      <c r="H134" s="234">
        <v>1</v>
      </c>
      <c r="I134" s="235"/>
      <c r="J134" s="236">
        <f>ROUND(I134*H134,2)</f>
        <v>0</v>
      </c>
      <c r="K134" s="232" t="s">
        <v>138</v>
      </c>
      <c r="L134" s="41"/>
      <c r="M134" s="237" t="s">
        <v>1</v>
      </c>
      <c r="N134" s="238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153</v>
      </c>
      <c r="AT134" s="228" t="s">
        <v>135</v>
      </c>
      <c r="AU134" s="228" t="s">
        <v>82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153</v>
      </c>
      <c r="BM134" s="228" t="s">
        <v>605</v>
      </c>
    </row>
    <row r="135" s="2" customFormat="1" ht="24.15" customHeight="1">
      <c r="A135" s="35"/>
      <c r="B135" s="36"/>
      <c r="C135" s="230" t="s">
        <v>179</v>
      </c>
      <c r="D135" s="230" t="s">
        <v>135</v>
      </c>
      <c r="E135" s="231" t="s">
        <v>606</v>
      </c>
      <c r="F135" s="232" t="s">
        <v>607</v>
      </c>
      <c r="G135" s="233" t="s">
        <v>132</v>
      </c>
      <c r="H135" s="234">
        <v>1</v>
      </c>
      <c r="I135" s="235"/>
      <c r="J135" s="236">
        <f>ROUND(I135*H135,2)</f>
        <v>0</v>
      </c>
      <c r="K135" s="232" t="s">
        <v>138</v>
      </c>
      <c r="L135" s="41"/>
      <c r="M135" s="237" t="s">
        <v>1</v>
      </c>
      <c r="N135" s="238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153</v>
      </c>
      <c r="AT135" s="228" t="s">
        <v>135</v>
      </c>
      <c r="AU135" s="228" t="s">
        <v>82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153</v>
      </c>
      <c r="BM135" s="228" t="s">
        <v>608</v>
      </c>
    </row>
    <row r="136" s="2" customFormat="1" ht="33" customHeight="1">
      <c r="A136" s="35"/>
      <c r="B136" s="36"/>
      <c r="C136" s="230" t="s">
        <v>183</v>
      </c>
      <c r="D136" s="230" t="s">
        <v>135</v>
      </c>
      <c r="E136" s="231" t="s">
        <v>609</v>
      </c>
      <c r="F136" s="232" t="s">
        <v>610</v>
      </c>
      <c r="G136" s="233" t="s">
        <v>132</v>
      </c>
      <c r="H136" s="234">
        <v>1</v>
      </c>
      <c r="I136" s="235"/>
      <c r="J136" s="236">
        <f>ROUND(I136*H136,2)</f>
        <v>0</v>
      </c>
      <c r="K136" s="232" t="s">
        <v>138</v>
      </c>
      <c r="L136" s="41"/>
      <c r="M136" s="237" t="s">
        <v>1</v>
      </c>
      <c r="N136" s="238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153</v>
      </c>
      <c r="AT136" s="228" t="s">
        <v>135</v>
      </c>
      <c r="AU136" s="228" t="s">
        <v>82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153</v>
      </c>
      <c r="BM136" s="228" t="s">
        <v>611</v>
      </c>
    </row>
    <row r="137" s="2" customFormat="1" ht="37.8" customHeight="1">
      <c r="A137" s="35"/>
      <c r="B137" s="36"/>
      <c r="C137" s="230" t="s">
        <v>8</v>
      </c>
      <c r="D137" s="230" t="s">
        <v>135</v>
      </c>
      <c r="E137" s="231" t="s">
        <v>539</v>
      </c>
      <c r="F137" s="232" t="s">
        <v>540</v>
      </c>
      <c r="G137" s="233" t="s">
        <v>132</v>
      </c>
      <c r="H137" s="234">
        <v>1</v>
      </c>
      <c r="I137" s="235"/>
      <c r="J137" s="236">
        <f>ROUND(I137*H137,2)</f>
        <v>0</v>
      </c>
      <c r="K137" s="232" t="s">
        <v>138</v>
      </c>
      <c r="L137" s="41"/>
      <c r="M137" s="244" t="s">
        <v>1</v>
      </c>
      <c r="N137" s="245" t="s">
        <v>40</v>
      </c>
      <c r="O137" s="246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153</v>
      </c>
      <c r="AT137" s="228" t="s">
        <v>135</v>
      </c>
      <c r="AU137" s="228" t="s">
        <v>82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153</v>
      </c>
      <c r="BM137" s="228" t="s">
        <v>612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cISjy8C+Behz1Wx1Ws/5YbKwaZrswQFg6g1e3KmCrnHuX+WwxhRWT1Jc9d5ZG7rpB6SRgZL5OqO36bKnjUS2TA==" hashValue="8trHylkaoeeqQvbqLF932vj+sNMLkQjt+gQyS1AHATmZ4m2UUF43hPLA0jprofNrdFEIBK0tHCnrymgmoXff5Q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100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trafostanice VD Ústí n.L.-západ</v>
      </c>
      <c r="F7" s="147"/>
      <c r="G7" s="147"/>
      <c r="H7" s="147"/>
      <c r="L7" s="17"/>
    </row>
    <row r="8" s="1" customFormat="1" ht="12" customHeight="1">
      <c r="B8" s="17"/>
      <c r="D8" s="147" t="s">
        <v>101</v>
      </c>
      <c r="L8" s="17"/>
    </row>
    <row r="9" s="2" customFormat="1" ht="16.5" customHeight="1">
      <c r="A9" s="35"/>
      <c r="B9" s="41"/>
      <c r="C9" s="35"/>
      <c r="D9" s="35"/>
      <c r="E9" s="148" t="s">
        <v>102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613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26</v>
      </c>
      <c r="G14" s="35"/>
      <c r="H14" s="35"/>
      <c r="I14" s="147" t="s">
        <v>22</v>
      </c>
      <c r="J14" s="150" t="str">
        <f>'Rekapitulace stavby'!AN8</f>
        <v>4. 11. 2022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ROUND(J125,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ROUND((SUM(BE125:BE175)),  2)</f>
        <v>0</v>
      </c>
      <c r="G35" s="35"/>
      <c r="H35" s="35"/>
      <c r="I35" s="161">
        <v>0.20999999999999999</v>
      </c>
      <c r="J35" s="160">
        <f>ROUND(((SUM(BE125:BE175))*I35),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ROUND((SUM(BF125:BF175)),  2)</f>
        <v>0</v>
      </c>
      <c r="G36" s="35"/>
      <c r="H36" s="35"/>
      <c r="I36" s="161">
        <v>0.14999999999999999</v>
      </c>
      <c r="J36" s="160">
        <f>ROUND(((SUM(BF125:BF175))*I36),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ROUND((SUM(BG125:BG175)),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ROUND((SUM(BH125:BH175)),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ROUND((SUM(BI125:BI175)),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trafostanice VD Ústí n.L.-západ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101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3 - elektoinstalace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4. 11. 2022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Jilich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106</v>
      </c>
      <c r="D96" s="182"/>
      <c r="E96" s="182"/>
      <c r="F96" s="182"/>
      <c r="G96" s="182"/>
      <c r="H96" s="182"/>
      <c r="I96" s="182"/>
      <c r="J96" s="183" t="s">
        <v>107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108</v>
      </c>
      <c r="D98" s="37"/>
      <c r="E98" s="37"/>
      <c r="F98" s="37"/>
      <c r="G98" s="37"/>
      <c r="H98" s="37"/>
      <c r="I98" s="37"/>
      <c r="J98" s="107">
        <f>J125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109</v>
      </c>
    </row>
    <row r="99" s="9" customFormat="1" ht="24.96" customHeight="1">
      <c r="A99" s="9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9"/>
      <c r="C100" s="130"/>
      <c r="D100" s="250" t="s">
        <v>614</v>
      </c>
      <c r="E100" s="251"/>
      <c r="F100" s="251"/>
      <c r="G100" s="251"/>
      <c r="H100" s="251"/>
      <c r="I100" s="251"/>
      <c r="J100" s="252">
        <f>J167</f>
        <v>0</v>
      </c>
      <c r="K100" s="130"/>
      <c r="L100" s="25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9"/>
      <c r="C101" s="130"/>
      <c r="D101" s="250" t="s">
        <v>615</v>
      </c>
      <c r="E101" s="251"/>
      <c r="F101" s="251"/>
      <c r="G101" s="251"/>
      <c r="H101" s="251"/>
      <c r="I101" s="251"/>
      <c r="J101" s="252">
        <f>J168</f>
        <v>0</v>
      </c>
      <c r="K101" s="130"/>
      <c r="L101" s="25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9"/>
      <c r="C102" s="130"/>
      <c r="D102" s="250" t="s">
        <v>616</v>
      </c>
      <c r="E102" s="251"/>
      <c r="F102" s="251"/>
      <c r="G102" s="251"/>
      <c r="H102" s="251"/>
      <c r="I102" s="251"/>
      <c r="J102" s="252">
        <f>J170</f>
        <v>0</v>
      </c>
      <c r="K102" s="130"/>
      <c r="L102" s="25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9"/>
      <c r="C103" s="130"/>
      <c r="D103" s="250" t="s">
        <v>617</v>
      </c>
      <c r="E103" s="251"/>
      <c r="F103" s="251"/>
      <c r="G103" s="251"/>
      <c r="H103" s="251"/>
      <c r="I103" s="251"/>
      <c r="J103" s="252">
        <f>J171</f>
        <v>0</v>
      </c>
      <c r="K103" s="130"/>
      <c r="L103" s="253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112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0" t="str">
        <f>E7</f>
        <v>Oprava trafostanice VD Ústí n.L.-západ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101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0" t="s">
        <v>102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103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E11</f>
        <v>3 - elektoinstalace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 xml:space="preserve"> </v>
      </c>
      <c r="G119" s="37"/>
      <c r="H119" s="37"/>
      <c r="I119" s="29" t="s">
        <v>22</v>
      </c>
      <c r="J119" s="76" t="str">
        <f>IF(J14="","",J14)</f>
        <v>4. 11. 2022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E17</f>
        <v xml:space="preserve"> </v>
      </c>
      <c r="G121" s="37"/>
      <c r="H121" s="37"/>
      <c r="I121" s="29" t="s">
        <v>30</v>
      </c>
      <c r="J121" s="33" t="str">
        <f>E23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IF(E20="","",E20)</f>
        <v>Vyplň údaj</v>
      </c>
      <c r="G122" s="37"/>
      <c r="H122" s="37"/>
      <c r="I122" s="29" t="s">
        <v>32</v>
      </c>
      <c r="J122" s="33" t="str">
        <f>E26</f>
        <v>Jilich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0" customFormat="1" ht="29.28" customHeight="1">
      <c r="A124" s="191"/>
      <c r="B124" s="192"/>
      <c r="C124" s="193" t="s">
        <v>113</v>
      </c>
      <c r="D124" s="194" t="s">
        <v>60</v>
      </c>
      <c r="E124" s="194" t="s">
        <v>56</v>
      </c>
      <c r="F124" s="194" t="s">
        <v>57</v>
      </c>
      <c r="G124" s="194" t="s">
        <v>114</v>
      </c>
      <c r="H124" s="194" t="s">
        <v>115</v>
      </c>
      <c r="I124" s="194" t="s">
        <v>116</v>
      </c>
      <c r="J124" s="194" t="s">
        <v>107</v>
      </c>
      <c r="K124" s="195" t="s">
        <v>117</v>
      </c>
      <c r="L124" s="196"/>
      <c r="M124" s="97" t="s">
        <v>1</v>
      </c>
      <c r="N124" s="98" t="s">
        <v>39</v>
      </c>
      <c r="O124" s="98" t="s">
        <v>118</v>
      </c>
      <c r="P124" s="98" t="s">
        <v>119</v>
      </c>
      <c r="Q124" s="98" t="s">
        <v>120</v>
      </c>
      <c r="R124" s="98" t="s">
        <v>121</v>
      </c>
      <c r="S124" s="98" t="s">
        <v>122</v>
      </c>
      <c r="T124" s="99" t="s">
        <v>123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5"/>
      <c r="B125" s="36"/>
      <c r="C125" s="104" t="s">
        <v>124</v>
      </c>
      <c r="D125" s="37"/>
      <c r="E125" s="37"/>
      <c r="F125" s="37"/>
      <c r="G125" s="37"/>
      <c r="H125" s="37"/>
      <c r="I125" s="37"/>
      <c r="J125" s="197">
        <f>BK125</f>
        <v>0</v>
      </c>
      <c r="K125" s="37"/>
      <c r="L125" s="41"/>
      <c r="M125" s="100"/>
      <c r="N125" s="198"/>
      <c r="O125" s="101"/>
      <c r="P125" s="199">
        <f>P126</f>
        <v>0</v>
      </c>
      <c r="Q125" s="101"/>
      <c r="R125" s="199">
        <f>R126</f>
        <v>1.7334499999999999</v>
      </c>
      <c r="S125" s="101"/>
      <c r="T125" s="200">
        <f>T126</f>
        <v>0.21200000000000002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109</v>
      </c>
      <c r="BK125" s="201">
        <f>BK126</f>
        <v>0</v>
      </c>
    </row>
    <row r="126" s="11" customFormat="1" ht="25.92" customHeight="1">
      <c r="A126" s="11"/>
      <c r="B126" s="202"/>
      <c r="C126" s="203"/>
      <c r="D126" s="204" t="s">
        <v>74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P127+SUM(P128:P168)+P170+P171</f>
        <v>0</v>
      </c>
      <c r="Q126" s="210"/>
      <c r="R126" s="211">
        <f>R127+SUM(R128:R168)+R170+R171</f>
        <v>1.7334499999999999</v>
      </c>
      <c r="S126" s="210"/>
      <c r="T126" s="212">
        <f>T127+SUM(T128:T168)+T170+T171</f>
        <v>0.21200000000000002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3" t="s">
        <v>94</v>
      </c>
      <c r="AT126" s="214" t="s">
        <v>74</v>
      </c>
      <c r="AU126" s="214" t="s">
        <v>75</v>
      </c>
      <c r="AY126" s="213" t="s">
        <v>128</v>
      </c>
      <c r="BK126" s="215">
        <f>BK127+SUM(BK128:BK168)+BK170+BK171</f>
        <v>0</v>
      </c>
    </row>
    <row r="127" s="2" customFormat="1" ht="37.8" customHeight="1">
      <c r="A127" s="35"/>
      <c r="B127" s="36"/>
      <c r="C127" s="216" t="s">
        <v>82</v>
      </c>
      <c r="D127" s="216" t="s">
        <v>129</v>
      </c>
      <c r="E127" s="217" t="s">
        <v>618</v>
      </c>
      <c r="F127" s="218" t="s">
        <v>619</v>
      </c>
      <c r="G127" s="219" t="s">
        <v>132</v>
      </c>
      <c r="H127" s="220">
        <v>10</v>
      </c>
      <c r="I127" s="221"/>
      <c r="J127" s="222">
        <f>ROUND(I127*H127,2)</f>
        <v>0</v>
      </c>
      <c r="K127" s="218" t="s">
        <v>138</v>
      </c>
      <c r="L127" s="223"/>
      <c r="M127" s="224" t="s">
        <v>1</v>
      </c>
      <c r="N127" s="225" t="s">
        <v>40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142</v>
      </c>
      <c r="AT127" s="228" t="s">
        <v>129</v>
      </c>
      <c r="AU127" s="228" t="s">
        <v>82</v>
      </c>
      <c r="AY127" s="14" t="s">
        <v>128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142</v>
      </c>
      <c r="BM127" s="228" t="s">
        <v>620</v>
      </c>
    </row>
    <row r="128" s="2" customFormat="1" ht="33" customHeight="1">
      <c r="A128" s="35"/>
      <c r="B128" s="36"/>
      <c r="C128" s="216" t="s">
        <v>84</v>
      </c>
      <c r="D128" s="216" t="s">
        <v>129</v>
      </c>
      <c r="E128" s="217" t="s">
        <v>621</v>
      </c>
      <c r="F128" s="218" t="s">
        <v>622</v>
      </c>
      <c r="G128" s="219" t="s">
        <v>132</v>
      </c>
      <c r="H128" s="220">
        <v>1</v>
      </c>
      <c r="I128" s="221"/>
      <c r="J128" s="222">
        <f>ROUND(I128*H128,2)</f>
        <v>0</v>
      </c>
      <c r="K128" s="218" t="s">
        <v>1</v>
      </c>
      <c r="L128" s="223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142</v>
      </c>
      <c r="AT128" s="228" t="s">
        <v>129</v>
      </c>
      <c r="AU128" s="228" t="s">
        <v>82</v>
      </c>
      <c r="AY128" s="14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142</v>
      </c>
      <c r="BM128" s="228" t="s">
        <v>623</v>
      </c>
    </row>
    <row r="129" s="2" customFormat="1" ht="44.25" customHeight="1">
      <c r="A129" s="35"/>
      <c r="B129" s="36"/>
      <c r="C129" s="230" t="s">
        <v>91</v>
      </c>
      <c r="D129" s="230" t="s">
        <v>135</v>
      </c>
      <c r="E129" s="231" t="s">
        <v>624</v>
      </c>
      <c r="F129" s="232" t="s">
        <v>625</v>
      </c>
      <c r="G129" s="233" t="s">
        <v>132</v>
      </c>
      <c r="H129" s="234">
        <v>11</v>
      </c>
      <c r="I129" s="235"/>
      <c r="J129" s="236">
        <f>ROUND(I129*H129,2)</f>
        <v>0</v>
      </c>
      <c r="K129" s="232" t="s">
        <v>138</v>
      </c>
      <c r="L129" s="41"/>
      <c r="M129" s="237" t="s">
        <v>1</v>
      </c>
      <c r="N129" s="238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153</v>
      </c>
      <c r="AT129" s="228" t="s">
        <v>135</v>
      </c>
      <c r="AU129" s="228" t="s">
        <v>82</v>
      </c>
      <c r="AY129" s="14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153</v>
      </c>
      <c r="BM129" s="228" t="s">
        <v>626</v>
      </c>
    </row>
    <row r="130" s="2" customFormat="1" ht="24.15" customHeight="1">
      <c r="A130" s="35"/>
      <c r="B130" s="36"/>
      <c r="C130" s="216" t="s">
        <v>94</v>
      </c>
      <c r="D130" s="216" t="s">
        <v>129</v>
      </c>
      <c r="E130" s="217" t="s">
        <v>627</v>
      </c>
      <c r="F130" s="218" t="s">
        <v>628</v>
      </c>
      <c r="G130" s="219" t="s">
        <v>132</v>
      </c>
      <c r="H130" s="220">
        <v>2</v>
      </c>
      <c r="I130" s="221"/>
      <c r="J130" s="222">
        <f>ROUND(I130*H130,2)</f>
        <v>0</v>
      </c>
      <c r="K130" s="218" t="s">
        <v>138</v>
      </c>
      <c r="L130" s="223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142</v>
      </c>
      <c r="AT130" s="228" t="s">
        <v>129</v>
      </c>
      <c r="AU130" s="228" t="s">
        <v>82</v>
      </c>
      <c r="AY130" s="14" t="s">
        <v>128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142</v>
      </c>
      <c r="BM130" s="228" t="s">
        <v>629</v>
      </c>
    </row>
    <row r="131" s="2" customFormat="1" ht="24.15" customHeight="1">
      <c r="A131" s="35"/>
      <c r="B131" s="36"/>
      <c r="C131" s="216" t="s">
        <v>127</v>
      </c>
      <c r="D131" s="216" t="s">
        <v>129</v>
      </c>
      <c r="E131" s="217" t="s">
        <v>630</v>
      </c>
      <c r="F131" s="218" t="s">
        <v>631</v>
      </c>
      <c r="G131" s="219" t="s">
        <v>132</v>
      </c>
      <c r="H131" s="220">
        <v>2</v>
      </c>
      <c r="I131" s="221"/>
      <c r="J131" s="222">
        <f>ROUND(I131*H131,2)</f>
        <v>0</v>
      </c>
      <c r="K131" s="218" t="s">
        <v>138</v>
      </c>
      <c r="L131" s="223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142</v>
      </c>
      <c r="AT131" s="228" t="s">
        <v>129</v>
      </c>
      <c r="AU131" s="228" t="s">
        <v>82</v>
      </c>
      <c r="AY131" s="14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142</v>
      </c>
      <c r="BM131" s="228" t="s">
        <v>632</v>
      </c>
    </row>
    <row r="132" s="2" customFormat="1" ht="37.8" customHeight="1">
      <c r="A132" s="35"/>
      <c r="B132" s="36"/>
      <c r="C132" s="230" t="s">
        <v>150</v>
      </c>
      <c r="D132" s="230" t="s">
        <v>135</v>
      </c>
      <c r="E132" s="231" t="s">
        <v>633</v>
      </c>
      <c r="F132" s="232" t="s">
        <v>634</v>
      </c>
      <c r="G132" s="233" t="s">
        <v>132</v>
      </c>
      <c r="H132" s="234">
        <v>2</v>
      </c>
      <c r="I132" s="235"/>
      <c r="J132" s="236">
        <f>ROUND(I132*H132,2)</f>
        <v>0</v>
      </c>
      <c r="K132" s="232" t="s">
        <v>138</v>
      </c>
      <c r="L132" s="41"/>
      <c r="M132" s="237" t="s">
        <v>1</v>
      </c>
      <c r="N132" s="238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153</v>
      </c>
      <c r="AT132" s="228" t="s">
        <v>135</v>
      </c>
      <c r="AU132" s="228" t="s">
        <v>82</v>
      </c>
      <c r="AY132" s="14" t="s">
        <v>128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153</v>
      </c>
      <c r="BM132" s="228" t="s">
        <v>635</v>
      </c>
    </row>
    <row r="133" s="2" customFormat="1" ht="49.05" customHeight="1">
      <c r="A133" s="35"/>
      <c r="B133" s="36"/>
      <c r="C133" s="230" t="s">
        <v>155</v>
      </c>
      <c r="D133" s="230" t="s">
        <v>135</v>
      </c>
      <c r="E133" s="231" t="s">
        <v>636</v>
      </c>
      <c r="F133" s="232" t="s">
        <v>637</v>
      </c>
      <c r="G133" s="233" t="s">
        <v>132</v>
      </c>
      <c r="H133" s="234">
        <v>2</v>
      </c>
      <c r="I133" s="235"/>
      <c r="J133" s="236">
        <f>ROUND(I133*H133,2)</f>
        <v>0</v>
      </c>
      <c r="K133" s="232" t="s">
        <v>138</v>
      </c>
      <c r="L133" s="41"/>
      <c r="M133" s="237" t="s">
        <v>1</v>
      </c>
      <c r="N133" s="238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153</v>
      </c>
      <c r="AT133" s="228" t="s">
        <v>135</v>
      </c>
      <c r="AU133" s="228" t="s">
        <v>82</v>
      </c>
      <c r="AY133" s="14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153</v>
      </c>
      <c r="BM133" s="228" t="s">
        <v>638</v>
      </c>
    </row>
    <row r="134" s="2" customFormat="1" ht="33" customHeight="1">
      <c r="A134" s="35"/>
      <c r="B134" s="36"/>
      <c r="C134" s="216" t="s">
        <v>133</v>
      </c>
      <c r="D134" s="216" t="s">
        <v>129</v>
      </c>
      <c r="E134" s="217" t="s">
        <v>639</v>
      </c>
      <c r="F134" s="218" t="s">
        <v>640</v>
      </c>
      <c r="G134" s="219" t="s">
        <v>132</v>
      </c>
      <c r="H134" s="220">
        <v>21</v>
      </c>
      <c r="I134" s="221"/>
      <c r="J134" s="222">
        <f>ROUND(I134*H134,2)</f>
        <v>0</v>
      </c>
      <c r="K134" s="218" t="s">
        <v>138</v>
      </c>
      <c r="L134" s="223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142</v>
      </c>
      <c r="AT134" s="228" t="s">
        <v>129</v>
      </c>
      <c r="AU134" s="228" t="s">
        <v>82</v>
      </c>
      <c r="AY134" s="14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142</v>
      </c>
      <c r="BM134" s="228" t="s">
        <v>641</v>
      </c>
    </row>
    <row r="135" s="2" customFormat="1" ht="24.15" customHeight="1">
      <c r="A135" s="35"/>
      <c r="B135" s="36"/>
      <c r="C135" s="216" t="s">
        <v>163</v>
      </c>
      <c r="D135" s="216" t="s">
        <v>129</v>
      </c>
      <c r="E135" s="217" t="s">
        <v>642</v>
      </c>
      <c r="F135" s="218" t="s">
        <v>643</v>
      </c>
      <c r="G135" s="219" t="s">
        <v>132</v>
      </c>
      <c r="H135" s="220">
        <v>10</v>
      </c>
      <c r="I135" s="221"/>
      <c r="J135" s="222">
        <f>ROUND(I135*H135,2)</f>
        <v>0</v>
      </c>
      <c r="K135" s="218" t="s">
        <v>138</v>
      </c>
      <c r="L135" s="223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142</v>
      </c>
      <c r="AT135" s="228" t="s">
        <v>129</v>
      </c>
      <c r="AU135" s="228" t="s">
        <v>82</v>
      </c>
      <c r="AY135" s="14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142</v>
      </c>
      <c r="BM135" s="228" t="s">
        <v>644</v>
      </c>
    </row>
    <row r="136" s="2" customFormat="1" ht="24.15" customHeight="1">
      <c r="A136" s="35"/>
      <c r="B136" s="36"/>
      <c r="C136" s="230" t="s">
        <v>167</v>
      </c>
      <c r="D136" s="230" t="s">
        <v>135</v>
      </c>
      <c r="E136" s="231" t="s">
        <v>645</v>
      </c>
      <c r="F136" s="232" t="s">
        <v>646</v>
      </c>
      <c r="G136" s="233" t="s">
        <v>132</v>
      </c>
      <c r="H136" s="234">
        <v>21</v>
      </c>
      <c r="I136" s="235"/>
      <c r="J136" s="236">
        <f>ROUND(I136*H136,2)</f>
        <v>0</v>
      </c>
      <c r="K136" s="232" t="s">
        <v>138</v>
      </c>
      <c r="L136" s="41"/>
      <c r="M136" s="237" t="s">
        <v>1</v>
      </c>
      <c r="N136" s="238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153</v>
      </c>
      <c r="AT136" s="228" t="s">
        <v>135</v>
      </c>
      <c r="AU136" s="228" t="s">
        <v>82</v>
      </c>
      <c r="AY136" s="14" t="s">
        <v>128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153</v>
      </c>
      <c r="BM136" s="228" t="s">
        <v>647</v>
      </c>
    </row>
    <row r="137" s="2" customFormat="1" ht="33" customHeight="1">
      <c r="A137" s="35"/>
      <c r="B137" s="36"/>
      <c r="C137" s="230" t="s">
        <v>171</v>
      </c>
      <c r="D137" s="230" t="s">
        <v>135</v>
      </c>
      <c r="E137" s="231" t="s">
        <v>648</v>
      </c>
      <c r="F137" s="232" t="s">
        <v>649</v>
      </c>
      <c r="G137" s="233" t="s">
        <v>132</v>
      </c>
      <c r="H137" s="234">
        <v>10</v>
      </c>
      <c r="I137" s="235"/>
      <c r="J137" s="236">
        <f>ROUND(I137*H137,2)</f>
        <v>0</v>
      </c>
      <c r="K137" s="232" t="s">
        <v>138</v>
      </c>
      <c r="L137" s="41"/>
      <c r="M137" s="237" t="s">
        <v>1</v>
      </c>
      <c r="N137" s="238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153</v>
      </c>
      <c r="AT137" s="228" t="s">
        <v>135</v>
      </c>
      <c r="AU137" s="228" t="s">
        <v>82</v>
      </c>
      <c r="AY137" s="14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153</v>
      </c>
      <c r="BM137" s="228" t="s">
        <v>650</v>
      </c>
    </row>
    <row r="138" s="2" customFormat="1" ht="37.8" customHeight="1">
      <c r="A138" s="35"/>
      <c r="B138" s="36"/>
      <c r="C138" s="216" t="s">
        <v>175</v>
      </c>
      <c r="D138" s="216" t="s">
        <v>129</v>
      </c>
      <c r="E138" s="217" t="s">
        <v>651</v>
      </c>
      <c r="F138" s="218" t="s">
        <v>652</v>
      </c>
      <c r="G138" s="219" t="s">
        <v>132</v>
      </c>
      <c r="H138" s="220">
        <v>12</v>
      </c>
      <c r="I138" s="221"/>
      <c r="J138" s="222">
        <f>ROUND(I138*H138,2)</f>
        <v>0</v>
      </c>
      <c r="K138" s="218" t="s">
        <v>1</v>
      </c>
      <c r="L138" s="223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153</v>
      </c>
      <c r="AT138" s="228" t="s">
        <v>129</v>
      </c>
      <c r="AU138" s="228" t="s">
        <v>82</v>
      </c>
      <c r="AY138" s="14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153</v>
      </c>
      <c r="BM138" s="228" t="s">
        <v>653</v>
      </c>
    </row>
    <row r="139" s="2" customFormat="1" ht="24.15" customHeight="1">
      <c r="A139" s="35"/>
      <c r="B139" s="36"/>
      <c r="C139" s="216" t="s">
        <v>179</v>
      </c>
      <c r="D139" s="216" t="s">
        <v>129</v>
      </c>
      <c r="E139" s="217" t="s">
        <v>654</v>
      </c>
      <c r="F139" s="218" t="s">
        <v>655</v>
      </c>
      <c r="G139" s="219" t="s">
        <v>132</v>
      </c>
      <c r="H139" s="220">
        <v>2</v>
      </c>
      <c r="I139" s="221"/>
      <c r="J139" s="222">
        <f>ROUND(I139*H139,2)</f>
        <v>0</v>
      </c>
      <c r="K139" s="218" t="s">
        <v>1</v>
      </c>
      <c r="L139" s="223"/>
      <c r="M139" s="224" t="s">
        <v>1</v>
      </c>
      <c r="N139" s="225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153</v>
      </c>
      <c r="AT139" s="228" t="s">
        <v>129</v>
      </c>
      <c r="AU139" s="228" t="s">
        <v>82</v>
      </c>
      <c r="AY139" s="14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153</v>
      </c>
      <c r="BM139" s="228" t="s">
        <v>656</v>
      </c>
    </row>
    <row r="140" s="2" customFormat="1" ht="55.5" customHeight="1">
      <c r="A140" s="35"/>
      <c r="B140" s="36"/>
      <c r="C140" s="216" t="s">
        <v>183</v>
      </c>
      <c r="D140" s="216" t="s">
        <v>129</v>
      </c>
      <c r="E140" s="217" t="s">
        <v>657</v>
      </c>
      <c r="F140" s="218" t="s">
        <v>658</v>
      </c>
      <c r="G140" s="219" t="s">
        <v>132</v>
      </c>
      <c r="H140" s="220">
        <v>3</v>
      </c>
      <c r="I140" s="221"/>
      <c r="J140" s="222">
        <f>ROUND(I140*H140,2)</f>
        <v>0</v>
      </c>
      <c r="K140" s="218" t="s">
        <v>1</v>
      </c>
      <c r="L140" s="223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153</v>
      </c>
      <c r="AT140" s="228" t="s">
        <v>129</v>
      </c>
      <c r="AU140" s="228" t="s">
        <v>82</v>
      </c>
      <c r="AY140" s="14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153</v>
      </c>
      <c r="BM140" s="228" t="s">
        <v>659</v>
      </c>
    </row>
    <row r="141" s="2" customFormat="1" ht="33" customHeight="1">
      <c r="A141" s="35"/>
      <c r="B141" s="36"/>
      <c r="C141" s="230" t="s">
        <v>8</v>
      </c>
      <c r="D141" s="230" t="s">
        <v>135</v>
      </c>
      <c r="E141" s="231" t="s">
        <v>660</v>
      </c>
      <c r="F141" s="232" t="s">
        <v>661</v>
      </c>
      <c r="G141" s="233" t="s">
        <v>132</v>
      </c>
      <c r="H141" s="234">
        <v>12</v>
      </c>
      <c r="I141" s="235"/>
      <c r="J141" s="236">
        <f>ROUND(I141*H141,2)</f>
        <v>0</v>
      </c>
      <c r="K141" s="232" t="s">
        <v>138</v>
      </c>
      <c r="L141" s="41"/>
      <c r="M141" s="237" t="s">
        <v>1</v>
      </c>
      <c r="N141" s="238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153</v>
      </c>
      <c r="AT141" s="228" t="s">
        <v>135</v>
      </c>
      <c r="AU141" s="228" t="s">
        <v>82</v>
      </c>
      <c r="AY141" s="14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153</v>
      </c>
      <c r="BM141" s="228" t="s">
        <v>662</v>
      </c>
    </row>
    <row r="142" s="2" customFormat="1" ht="37.8" customHeight="1">
      <c r="A142" s="35"/>
      <c r="B142" s="36"/>
      <c r="C142" s="230" t="s">
        <v>193</v>
      </c>
      <c r="D142" s="230" t="s">
        <v>135</v>
      </c>
      <c r="E142" s="231" t="s">
        <v>663</v>
      </c>
      <c r="F142" s="232" t="s">
        <v>664</v>
      </c>
      <c r="G142" s="233" t="s">
        <v>132</v>
      </c>
      <c r="H142" s="234">
        <v>5</v>
      </c>
      <c r="I142" s="235"/>
      <c r="J142" s="236">
        <f>ROUND(I142*H142,2)</f>
        <v>0</v>
      </c>
      <c r="K142" s="232" t="s">
        <v>138</v>
      </c>
      <c r="L142" s="41"/>
      <c r="M142" s="237" t="s">
        <v>1</v>
      </c>
      <c r="N142" s="238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153</v>
      </c>
      <c r="AT142" s="228" t="s">
        <v>135</v>
      </c>
      <c r="AU142" s="228" t="s">
        <v>82</v>
      </c>
      <c r="AY142" s="14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153</v>
      </c>
      <c r="BM142" s="228" t="s">
        <v>665</v>
      </c>
    </row>
    <row r="143" s="2" customFormat="1" ht="24.15" customHeight="1">
      <c r="A143" s="35"/>
      <c r="B143" s="36"/>
      <c r="C143" s="216" t="s">
        <v>197</v>
      </c>
      <c r="D143" s="216" t="s">
        <v>129</v>
      </c>
      <c r="E143" s="217" t="s">
        <v>666</v>
      </c>
      <c r="F143" s="218" t="s">
        <v>667</v>
      </c>
      <c r="G143" s="219" t="s">
        <v>132</v>
      </c>
      <c r="H143" s="220">
        <v>4</v>
      </c>
      <c r="I143" s="221"/>
      <c r="J143" s="222">
        <f>ROUND(I143*H143,2)</f>
        <v>0</v>
      </c>
      <c r="K143" s="218" t="s">
        <v>1</v>
      </c>
      <c r="L143" s="223"/>
      <c r="M143" s="224" t="s">
        <v>1</v>
      </c>
      <c r="N143" s="225" t="s">
        <v>40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153</v>
      </c>
      <c r="AT143" s="228" t="s">
        <v>129</v>
      </c>
      <c r="AU143" s="228" t="s">
        <v>82</v>
      </c>
      <c r="AY143" s="14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153</v>
      </c>
      <c r="BM143" s="228" t="s">
        <v>668</v>
      </c>
    </row>
    <row r="144" s="2" customFormat="1" ht="24.15" customHeight="1">
      <c r="A144" s="35"/>
      <c r="B144" s="36"/>
      <c r="C144" s="230" t="s">
        <v>201</v>
      </c>
      <c r="D144" s="230" t="s">
        <v>135</v>
      </c>
      <c r="E144" s="231" t="s">
        <v>669</v>
      </c>
      <c r="F144" s="232" t="s">
        <v>670</v>
      </c>
      <c r="G144" s="233" t="s">
        <v>132</v>
      </c>
      <c r="H144" s="234">
        <v>4</v>
      </c>
      <c r="I144" s="235"/>
      <c r="J144" s="236">
        <f>ROUND(I144*H144,2)</f>
        <v>0</v>
      </c>
      <c r="K144" s="232" t="s">
        <v>138</v>
      </c>
      <c r="L144" s="41"/>
      <c r="M144" s="237" t="s">
        <v>1</v>
      </c>
      <c r="N144" s="238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153</v>
      </c>
      <c r="AT144" s="228" t="s">
        <v>135</v>
      </c>
      <c r="AU144" s="228" t="s">
        <v>82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153</v>
      </c>
      <c r="BM144" s="228" t="s">
        <v>671</v>
      </c>
    </row>
    <row r="145" s="2" customFormat="1" ht="33" customHeight="1">
      <c r="A145" s="35"/>
      <c r="B145" s="36"/>
      <c r="C145" s="216" t="s">
        <v>206</v>
      </c>
      <c r="D145" s="216" t="s">
        <v>129</v>
      </c>
      <c r="E145" s="217" t="s">
        <v>672</v>
      </c>
      <c r="F145" s="218" t="s">
        <v>673</v>
      </c>
      <c r="G145" s="219" t="s">
        <v>158</v>
      </c>
      <c r="H145" s="220">
        <v>30</v>
      </c>
      <c r="I145" s="221"/>
      <c r="J145" s="222">
        <f>ROUND(I145*H145,2)</f>
        <v>0</v>
      </c>
      <c r="K145" s="218" t="s">
        <v>138</v>
      </c>
      <c r="L145" s="223"/>
      <c r="M145" s="224" t="s">
        <v>1</v>
      </c>
      <c r="N145" s="225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142</v>
      </c>
      <c r="AT145" s="228" t="s">
        <v>129</v>
      </c>
      <c r="AU145" s="228" t="s">
        <v>82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142</v>
      </c>
      <c r="BM145" s="228" t="s">
        <v>674</v>
      </c>
    </row>
    <row r="146" s="2" customFormat="1" ht="33" customHeight="1">
      <c r="A146" s="35"/>
      <c r="B146" s="36"/>
      <c r="C146" s="216" t="s">
        <v>210</v>
      </c>
      <c r="D146" s="216" t="s">
        <v>129</v>
      </c>
      <c r="E146" s="217" t="s">
        <v>675</v>
      </c>
      <c r="F146" s="218" t="s">
        <v>676</v>
      </c>
      <c r="G146" s="219" t="s">
        <v>158</v>
      </c>
      <c r="H146" s="220">
        <v>190</v>
      </c>
      <c r="I146" s="221"/>
      <c r="J146" s="222">
        <f>ROUND(I146*H146,2)</f>
        <v>0</v>
      </c>
      <c r="K146" s="218" t="s">
        <v>138</v>
      </c>
      <c r="L146" s="223"/>
      <c r="M146" s="224" t="s">
        <v>1</v>
      </c>
      <c r="N146" s="225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142</v>
      </c>
      <c r="AT146" s="228" t="s">
        <v>129</v>
      </c>
      <c r="AU146" s="228" t="s">
        <v>82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142</v>
      </c>
      <c r="BM146" s="228" t="s">
        <v>677</v>
      </c>
    </row>
    <row r="147" s="2" customFormat="1" ht="33" customHeight="1">
      <c r="A147" s="35"/>
      <c r="B147" s="36"/>
      <c r="C147" s="216" t="s">
        <v>7</v>
      </c>
      <c r="D147" s="216" t="s">
        <v>129</v>
      </c>
      <c r="E147" s="217" t="s">
        <v>678</v>
      </c>
      <c r="F147" s="218" t="s">
        <v>679</v>
      </c>
      <c r="G147" s="219" t="s">
        <v>158</v>
      </c>
      <c r="H147" s="220">
        <v>140</v>
      </c>
      <c r="I147" s="221"/>
      <c r="J147" s="222">
        <f>ROUND(I147*H147,2)</f>
        <v>0</v>
      </c>
      <c r="K147" s="218" t="s">
        <v>138</v>
      </c>
      <c r="L147" s="223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129</v>
      </c>
      <c r="AU147" s="228" t="s">
        <v>82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142</v>
      </c>
      <c r="BM147" s="228" t="s">
        <v>680</v>
      </c>
    </row>
    <row r="148" s="2" customFormat="1" ht="33" customHeight="1">
      <c r="A148" s="35"/>
      <c r="B148" s="36"/>
      <c r="C148" s="216" t="s">
        <v>217</v>
      </c>
      <c r="D148" s="216" t="s">
        <v>129</v>
      </c>
      <c r="E148" s="217" t="s">
        <v>681</v>
      </c>
      <c r="F148" s="218" t="s">
        <v>682</v>
      </c>
      <c r="G148" s="219" t="s">
        <v>158</v>
      </c>
      <c r="H148" s="220">
        <v>35</v>
      </c>
      <c r="I148" s="221"/>
      <c r="J148" s="222">
        <f>ROUND(I148*H148,2)</f>
        <v>0</v>
      </c>
      <c r="K148" s="218" t="s">
        <v>138</v>
      </c>
      <c r="L148" s="223"/>
      <c r="M148" s="224" t="s">
        <v>1</v>
      </c>
      <c r="N148" s="225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142</v>
      </c>
      <c r="AT148" s="228" t="s">
        <v>129</v>
      </c>
      <c r="AU148" s="228" t="s">
        <v>82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142</v>
      </c>
      <c r="BM148" s="228" t="s">
        <v>683</v>
      </c>
    </row>
    <row r="149" s="2" customFormat="1" ht="16.5" customHeight="1">
      <c r="A149" s="35"/>
      <c r="B149" s="36"/>
      <c r="C149" s="230" t="s">
        <v>221</v>
      </c>
      <c r="D149" s="230" t="s">
        <v>135</v>
      </c>
      <c r="E149" s="231" t="s">
        <v>684</v>
      </c>
      <c r="F149" s="232" t="s">
        <v>685</v>
      </c>
      <c r="G149" s="233" t="s">
        <v>158</v>
      </c>
      <c r="H149" s="234">
        <v>365</v>
      </c>
      <c r="I149" s="235"/>
      <c r="J149" s="236">
        <f>ROUND(I149*H149,2)</f>
        <v>0</v>
      </c>
      <c r="K149" s="232" t="s">
        <v>138</v>
      </c>
      <c r="L149" s="41"/>
      <c r="M149" s="237" t="s">
        <v>1</v>
      </c>
      <c r="N149" s="238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153</v>
      </c>
      <c r="AT149" s="228" t="s">
        <v>135</v>
      </c>
      <c r="AU149" s="228" t="s">
        <v>82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153</v>
      </c>
      <c r="BM149" s="228" t="s">
        <v>686</v>
      </c>
    </row>
    <row r="150" s="2" customFormat="1" ht="16.5" customHeight="1">
      <c r="A150" s="35"/>
      <c r="B150" s="36"/>
      <c r="C150" s="230" t="s">
        <v>225</v>
      </c>
      <c r="D150" s="230" t="s">
        <v>135</v>
      </c>
      <c r="E150" s="231" t="s">
        <v>687</v>
      </c>
      <c r="F150" s="232" t="s">
        <v>688</v>
      </c>
      <c r="G150" s="233" t="s">
        <v>158</v>
      </c>
      <c r="H150" s="234">
        <v>30</v>
      </c>
      <c r="I150" s="235"/>
      <c r="J150" s="236">
        <f>ROUND(I150*H150,2)</f>
        <v>0</v>
      </c>
      <c r="K150" s="232" t="s">
        <v>138</v>
      </c>
      <c r="L150" s="41"/>
      <c r="M150" s="237" t="s">
        <v>1</v>
      </c>
      <c r="N150" s="238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153</v>
      </c>
      <c r="AT150" s="228" t="s">
        <v>135</v>
      </c>
      <c r="AU150" s="228" t="s">
        <v>82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153</v>
      </c>
      <c r="BM150" s="228" t="s">
        <v>689</v>
      </c>
    </row>
    <row r="151" s="2" customFormat="1" ht="24.15" customHeight="1">
      <c r="A151" s="35"/>
      <c r="B151" s="36"/>
      <c r="C151" s="216" t="s">
        <v>229</v>
      </c>
      <c r="D151" s="216" t="s">
        <v>129</v>
      </c>
      <c r="E151" s="217" t="s">
        <v>690</v>
      </c>
      <c r="F151" s="218" t="s">
        <v>691</v>
      </c>
      <c r="G151" s="219" t="s">
        <v>158</v>
      </c>
      <c r="H151" s="220">
        <v>25</v>
      </c>
      <c r="I151" s="221"/>
      <c r="J151" s="222">
        <f>ROUND(I151*H151,2)</f>
        <v>0</v>
      </c>
      <c r="K151" s="218" t="s">
        <v>138</v>
      </c>
      <c r="L151" s="223"/>
      <c r="M151" s="224" t="s">
        <v>1</v>
      </c>
      <c r="N151" s="225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142</v>
      </c>
      <c r="AT151" s="228" t="s">
        <v>129</v>
      </c>
      <c r="AU151" s="228" t="s">
        <v>82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142</v>
      </c>
      <c r="BM151" s="228" t="s">
        <v>692</v>
      </c>
    </row>
    <row r="152" s="2" customFormat="1" ht="24.15" customHeight="1">
      <c r="A152" s="35"/>
      <c r="B152" s="36"/>
      <c r="C152" s="216" t="s">
        <v>234</v>
      </c>
      <c r="D152" s="216" t="s">
        <v>129</v>
      </c>
      <c r="E152" s="217" t="s">
        <v>693</v>
      </c>
      <c r="F152" s="218" t="s">
        <v>694</v>
      </c>
      <c r="G152" s="219" t="s">
        <v>158</v>
      </c>
      <c r="H152" s="220">
        <v>30</v>
      </c>
      <c r="I152" s="221"/>
      <c r="J152" s="222">
        <f>ROUND(I152*H152,2)</f>
        <v>0</v>
      </c>
      <c r="K152" s="218" t="s">
        <v>138</v>
      </c>
      <c r="L152" s="223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142</v>
      </c>
      <c r="AT152" s="228" t="s">
        <v>129</v>
      </c>
      <c r="AU152" s="228" t="s">
        <v>82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142</v>
      </c>
      <c r="BM152" s="228" t="s">
        <v>695</v>
      </c>
    </row>
    <row r="153" s="2" customFormat="1" ht="16.5" customHeight="1">
      <c r="A153" s="35"/>
      <c r="B153" s="36"/>
      <c r="C153" s="230" t="s">
        <v>238</v>
      </c>
      <c r="D153" s="230" t="s">
        <v>135</v>
      </c>
      <c r="E153" s="231" t="s">
        <v>696</v>
      </c>
      <c r="F153" s="232" t="s">
        <v>697</v>
      </c>
      <c r="G153" s="233" t="s">
        <v>158</v>
      </c>
      <c r="H153" s="234">
        <v>55</v>
      </c>
      <c r="I153" s="235"/>
      <c r="J153" s="236">
        <f>ROUND(I153*H153,2)</f>
        <v>0</v>
      </c>
      <c r="K153" s="232" t="s">
        <v>138</v>
      </c>
      <c r="L153" s="41"/>
      <c r="M153" s="237" t="s">
        <v>1</v>
      </c>
      <c r="N153" s="238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153</v>
      </c>
      <c r="AT153" s="228" t="s">
        <v>135</v>
      </c>
      <c r="AU153" s="228" t="s">
        <v>82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153</v>
      </c>
      <c r="BM153" s="228" t="s">
        <v>698</v>
      </c>
    </row>
    <row r="154" s="2" customFormat="1" ht="37.8" customHeight="1">
      <c r="A154" s="35"/>
      <c r="B154" s="36"/>
      <c r="C154" s="230" t="s">
        <v>242</v>
      </c>
      <c r="D154" s="230" t="s">
        <v>135</v>
      </c>
      <c r="E154" s="231" t="s">
        <v>699</v>
      </c>
      <c r="F154" s="232" t="s">
        <v>700</v>
      </c>
      <c r="G154" s="233" t="s">
        <v>132</v>
      </c>
      <c r="H154" s="234">
        <v>15</v>
      </c>
      <c r="I154" s="235"/>
      <c r="J154" s="236">
        <f>ROUND(I154*H154,2)</f>
        <v>0</v>
      </c>
      <c r="K154" s="232" t="s">
        <v>138</v>
      </c>
      <c r="L154" s="41"/>
      <c r="M154" s="237" t="s">
        <v>1</v>
      </c>
      <c r="N154" s="238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153</v>
      </c>
      <c r="AT154" s="228" t="s">
        <v>135</v>
      </c>
      <c r="AU154" s="228" t="s">
        <v>82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153</v>
      </c>
      <c r="BM154" s="228" t="s">
        <v>701</v>
      </c>
    </row>
    <row r="155" s="2" customFormat="1" ht="37.8" customHeight="1">
      <c r="A155" s="35"/>
      <c r="B155" s="36"/>
      <c r="C155" s="230" t="s">
        <v>246</v>
      </c>
      <c r="D155" s="230" t="s">
        <v>135</v>
      </c>
      <c r="E155" s="231" t="s">
        <v>328</v>
      </c>
      <c r="F155" s="232" t="s">
        <v>329</v>
      </c>
      <c r="G155" s="233" t="s">
        <v>132</v>
      </c>
      <c r="H155" s="234">
        <v>4</v>
      </c>
      <c r="I155" s="235"/>
      <c r="J155" s="236">
        <f>ROUND(I155*H155,2)</f>
        <v>0</v>
      </c>
      <c r="K155" s="232" t="s">
        <v>138</v>
      </c>
      <c r="L155" s="41"/>
      <c r="M155" s="237" t="s">
        <v>1</v>
      </c>
      <c r="N155" s="238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153</v>
      </c>
      <c r="AT155" s="228" t="s">
        <v>135</v>
      </c>
      <c r="AU155" s="228" t="s">
        <v>82</v>
      </c>
      <c r="AY155" s="14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153</v>
      </c>
      <c r="BM155" s="228" t="s">
        <v>702</v>
      </c>
    </row>
    <row r="156" s="2" customFormat="1" ht="33" customHeight="1">
      <c r="A156" s="35"/>
      <c r="B156" s="36"/>
      <c r="C156" s="216" t="s">
        <v>250</v>
      </c>
      <c r="D156" s="216" t="s">
        <v>129</v>
      </c>
      <c r="E156" s="217" t="s">
        <v>703</v>
      </c>
      <c r="F156" s="218" t="s">
        <v>704</v>
      </c>
      <c r="G156" s="219" t="s">
        <v>132</v>
      </c>
      <c r="H156" s="220">
        <v>84</v>
      </c>
      <c r="I156" s="221"/>
      <c r="J156" s="222">
        <f>ROUND(I156*H156,2)</f>
        <v>0</v>
      </c>
      <c r="K156" s="218" t="s">
        <v>138</v>
      </c>
      <c r="L156" s="223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129</v>
      </c>
      <c r="AU156" s="228" t="s">
        <v>82</v>
      </c>
      <c r="AY156" s="14" t="s">
        <v>128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142</v>
      </c>
      <c r="BM156" s="228" t="s">
        <v>705</v>
      </c>
    </row>
    <row r="157" s="2" customFormat="1" ht="24.15" customHeight="1">
      <c r="A157" s="35"/>
      <c r="B157" s="36"/>
      <c r="C157" s="216" t="s">
        <v>254</v>
      </c>
      <c r="D157" s="216" t="s">
        <v>129</v>
      </c>
      <c r="E157" s="217" t="s">
        <v>706</v>
      </c>
      <c r="F157" s="218" t="s">
        <v>707</v>
      </c>
      <c r="G157" s="219" t="s">
        <v>132</v>
      </c>
      <c r="H157" s="220">
        <v>50</v>
      </c>
      <c r="I157" s="221"/>
      <c r="J157" s="222">
        <f>ROUND(I157*H157,2)</f>
        <v>0</v>
      </c>
      <c r="K157" s="218" t="s">
        <v>138</v>
      </c>
      <c r="L157" s="223"/>
      <c r="M157" s="224" t="s">
        <v>1</v>
      </c>
      <c r="N157" s="225" t="s">
        <v>40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142</v>
      </c>
      <c r="AT157" s="228" t="s">
        <v>129</v>
      </c>
      <c r="AU157" s="228" t="s">
        <v>82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142</v>
      </c>
      <c r="BM157" s="228" t="s">
        <v>708</v>
      </c>
    </row>
    <row r="158" s="2" customFormat="1" ht="33" customHeight="1">
      <c r="A158" s="35"/>
      <c r="B158" s="36"/>
      <c r="C158" s="230" t="s">
        <v>258</v>
      </c>
      <c r="D158" s="230" t="s">
        <v>135</v>
      </c>
      <c r="E158" s="231" t="s">
        <v>709</v>
      </c>
      <c r="F158" s="232" t="s">
        <v>710</v>
      </c>
      <c r="G158" s="233" t="s">
        <v>158</v>
      </c>
      <c r="H158" s="234">
        <v>402</v>
      </c>
      <c r="I158" s="235"/>
      <c r="J158" s="236">
        <f>ROUND(I158*H158,2)</f>
        <v>0</v>
      </c>
      <c r="K158" s="232" t="s">
        <v>138</v>
      </c>
      <c r="L158" s="41"/>
      <c r="M158" s="237" t="s">
        <v>1</v>
      </c>
      <c r="N158" s="238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153</v>
      </c>
      <c r="AT158" s="228" t="s">
        <v>135</v>
      </c>
      <c r="AU158" s="228" t="s">
        <v>82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153</v>
      </c>
      <c r="BM158" s="228" t="s">
        <v>711</v>
      </c>
    </row>
    <row r="159" s="2" customFormat="1" ht="24.15" customHeight="1">
      <c r="A159" s="35"/>
      <c r="B159" s="36"/>
      <c r="C159" s="216" t="s">
        <v>262</v>
      </c>
      <c r="D159" s="216" t="s">
        <v>129</v>
      </c>
      <c r="E159" s="217" t="s">
        <v>712</v>
      </c>
      <c r="F159" s="218" t="s">
        <v>713</v>
      </c>
      <c r="G159" s="219" t="s">
        <v>158</v>
      </c>
      <c r="H159" s="220">
        <v>70</v>
      </c>
      <c r="I159" s="221"/>
      <c r="J159" s="222">
        <f>ROUND(I159*H159,2)</f>
        <v>0</v>
      </c>
      <c r="K159" s="218" t="s">
        <v>138</v>
      </c>
      <c r="L159" s="223"/>
      <c r="M159" s="224" t="s">
        <v>1</v>
      </c>
      <c r="N159" s="225" t="s">
        <v>40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153</v>
      </c>
      <c r="AT159" s="228" t="s">
        <v>129</v>
      </c>
      <c r="AU159" s="228" t="s">
        <v>82</v>
      </c>
      <c r="AY159" s="14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153</v>
      </c>
      <c r="BM159" s="228" t="s">
        <v>714</v>
      </c>
    </row>
    <row r="160" s="2" customFormat="1" ht="37.8" customHeight="1">
      <c r="A160" s="35"/>
      <c r="B160" s="36"/>
      <c r="C160" s="230" t="s">
        <v>266</v>
      </c>
      <c r="D160" s="230" t="s">
        <v>135</v>
      </c>
      <c r="E160" s="231" t="s">
        <v>715</v>
      </c>
      <c r="F160" s="232" t="s">
        <v>716</v>
      </c>
      <c r="G160" s="233" t="s">
        <v>158</v>
      </c>
      <c r="H160" s="234">
        <v>70</v>
      </c>
      <c r="I160" s="235"/>
      <c r="J160" s="236">
        <f>ROUND(I160*H160,2)</f>
        <v>0</v>
      </c>
      <c r="K160" s="232" t="s">
        <v>138</v>
      </c>
      <c r="L160" s="41"/>
      <c r="M160" s="237" t="s">
        <v>1</v>
      </c>
      <c r="N160" s="238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153</v>
      </c>
      <c r="AT160" s="228" t="s">
        <v>135</v>
      </c>
      <c r="AU160" s="228" t="s">
        <v>82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153</v>
      </c>
      <c r="BM160" s="228" t="s">
        <v>717</v>
      </c>
    </row>
    <row r="161" s="2" customFormat="1" ht="66.75" customHeight="1">
      <c r="A161" s="35"/>
      <c r="B161" s="36"/>
      <c r="C161" s="216" t="s">
        <v>270</v>
      </c>
      <c r="D161" s="216" t="s">
        <v>129</v>
      </c>
      <c r="E161" s="217" t="s">
        <v>718</v>
      </c>
      <c r="F161" s="218" t="s">
        <v>719</v>
      </c>
      <c r="G161" s="219" t="s">
        <v>132</v>
      </c>
      <c r="H161" s="220">
        <v>1</v>
      </c>
      <c r="I161" s="221"/>
      <c r="J161" s="222">
        <f>ROUND(I161*H161,2)</f>
        <v>0</v>
      </c>
      <c r="K161" s="218" t="s">
        <v>1</v>
      </c>
      <c r="L161" s="223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142</v>
      </c>
      <c r="AT161" s="228" t="s">
        <v>129</v>
      </c>
      <c r="AU161" s="228" t="s">
        <v>82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142</v>
      </c>
      <c r="BM161" s="228" t="s">
        <v>720</v>
      </c>
    </row>
    <row r="162" s="2" customFormat="1">
      <c r="A162" s="35"/>
      <c r="B162" s="36"/>
      <c r="C162" s="37"/>
      <c r="D162" s="239" t="s">
        <v>188</v>
      </c>
      <c r="E162" s="37"/>
      <c r="F162" s="240" t="s">
        <v>721</v>
      </c>
      <c r="G162" s="37"/>
      <c r="H162" s="37"/>
      <c r="I162" s="241"/>
      <c r="J162" s="37"/>
      <c r="K162" s="37"/>
      <c r="L162" s="41"/>
      <c r="M162" s="242"/>
      <c r="N162" s="243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188</v>
      </c>
      <c r="AU162" s="14" t="s">
        <v>82</v>
      </c>
    </row>
    <row r="163" s="2" customFormat="1" ht="37.8" customHeight="1">
      <c r="A163" s="35"/>
      <c r="B163" s="36"/>
      <c r="C163" s="230" t="s">
        <v>274</v>
      </c>
      <c r="D163" s="230" t="s">
        <v>135</v>
      </c>
      <c r="E163" s="231" t="s">
        <v>722</v>
      </c>
      <c r="F163" s="232" t="s">
        <v>723</v>
      </c>
      <c r="G163" s="233" t="s">
        <v>132</v>
      </c>
      <c r="H163" s="234">
        <v>1</v>
      </c>
      <c r="I163" s="235"/>
      <c r="J163" s="236">
        <f>ROUND(I163*H163,2)</f>
        <v>0</v>
      </c>
      <c r="K163" s="232" t="s">
        <v>138</v>
      </c>
      <c r="L163" s="41"/>
      <c r="M163" s="237" t="s">
        <v>1</v>
      </c>
      <c r="N163" s="238" t="s">
        <v>40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153</v>
      </c>
      <c r="AT163" s="228" t="s">
        <v>135</v>
      </c>
      <c r="AU163" s="228" t="s">
        <v>82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153</v>
      </c>
      <c r="BM163" s="228" t="s">
        <v>724</v>
      </c>
    </row>
    <row r="164" s="2" customFormat="1" ht="16.5" customHeight="1">
      <c r="A164" s="35"/>
      <c r="B164" s="36"/>
      <c r="C164" s="230" t="s">
        <v>278</v>
      </c>
      <c r="D164" s="230" t="s">
        <v>135</v>
      </c>
      <c r="E164" s="231" t="s">
        <v>390</v>
      </c>
      <c r="F164" s="232" t="s">
        <v>391</v>
      </c>
      <c r="G164" s="233" t="s">
        <v>158</v>
      </c>
      <c r="H164" s="234">
        <v>400</v>
      </c>
      <c r="I164" s="235"/>
      <c r="J164" s="236">
        <f>ROUND(I164*H164,2)</f>
        <v>0</v>
      </c>
      <c r="K164" s="232" t="s">
        <v>138</v>
      </c>
      <c r="L164" s="41"/>
      <c r="M164" s="237" t="s">
        <v>1</v>
      </c>
      <c r="N164" s="238" t="s">
        <v>40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153</v>
      </c>
      <c r="AT164" s="228" t="s">
        <v>135</v>
      </c>
      <c r="AU164" s="228" t="s">
        <v>82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153</v>
      </c>
      <c r="BM164" s="228" t="s">
        <v>725</v>
      </c>
    </row>
    <row r="165" s="2" customFormat="1" ht="16.5" customHeight="1">
      <c r="A165" s="35"/>
      <c r="B165" s="36"/>
      <c r="C165" s="230" t="s">
        <v>282</v>
      </c>
      <c r="D165" s="230" t="s">
        <v>135</v>
      </c>
      <c r="E165" s="231" t="s">
        <v>726</v>
      </c>
      <c r="F165" s="232" t="s">
        <v>727</v>
      </c>
      <c r="G165" s="233" t="s">
        <v>132</v>
      </c>
      <c r="H165" s="234">
        <v>3</v>
      </c>
      <c r="I165" s="235"/>
      <c r="J165" s="236">
        <f>ROUND(I165*H165,2)</f>
        <v>0</v>
      </c>
      <c r="K165" s="232" t="s">
        <v>138</v>
      </c>
      <c r="L165" s="41"/>
      <c r="M165" s="237" t="s">
        <v>1</v>
      </c>
      <c r="N165" s="238" t="s">
        <v>40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153</v>
      </c>
      <c r="AT165" s="228" t="s">
        <v>135</v>
      </c>
      <c r="AU165" s="228" t="s">
        <v>82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153</v>
      </c>
      <c r="BM165" s="228" t="s">
        <v>728</v>
      </c>
    </row>
    <row r="166" s="2" customFormat="1" ht="21.75" customHeight="1">
      <c r="A166" s="35"/>
      <c r="B166" s="36"/>
      <c r="C166" s="230" t="s">
        <v>286</v>
      </c>
      <c r="D166" s="230" t="s">
        <v>135</v>
      </c>
      <c r="E166" s="231" t="s">
        <v>729</v>
      </c>
      <c r="F166" s="232" t="s">
        <v>730</v>
      </c>
      <c r="G166" s="233" t="s">
        <v>355</v>
      </c>
      <c r="H166" s="234">
        <v>28</v>
      </c>
      <c r="I166" s="235"/>
      <c r="J166" s="236">
        <f>ROUND(I166*H166,2)</f>
        <v>0</v>
      </c>
      <c r="K166" s="232" t="s">
        <v>138</v>
      </c>
      <c r="L166" s="41"/>
      <c r="M166" s="237" t="s">
        <v>1</v>
      </c>
      <c r="N166" s="238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153</v>
      </c>
      <c r="AT166" s="228" t="s">
        <v>135</v>
      </c>
      <c r="AU166" s="228" t="s">
        <v>82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153</v>
      </c>
      <c r="BM166" s="228" t="s">
        <v>731</v>
      </c>
    </row>
    <row r="167" s="11" customFormat="1" ht="22.8" customHeight="1">
      <c r="A167" s="11"/>
      <c r="B167" s="202"/>
      <c r="C167" s="203"/>
      <c r="D167" s="204" t="s">
        <v>74</v>
      </c>
      <c r="E167" s="254" t="s">
        <v>732</v>
      </c>
      <c r="F167" s="254" t="s">
        <v>733</v>
      </c>
      <c r="G167" s="203"/>
      <c r="H167" s="203"/>
      <c r="I167" s="206"/>
      <c r="J167" s="255">
        <f>BK167</f>
        <v>0</v>
      </c>
      <c r="K167" s="203"/>
      <c r="L167" s="208"/>
      <c r="M167" s="209"/>
      <c r="N167" s="210"/>
      <c r="O167" s="210"/>
      <c r="P167" s="211">
        <v>0</v>
      </c>
      <c r="Q167" s="210"/>
      <c r="R167" s="211">
        <v>0</v>
      </c>
      <c r="S167" s="210"/>
      <c r="T167" s="212"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3" t="s">
        <v>82</v>
      </c>
      <c r="AT167" s="214" t="s">
        <v>74</v>
      </c>
      <c r="AU167" s="214" t="s">
        <v>82</v>
      </c>
      <c r="AY167" s="213" t="s">
        <v>128</v>
      </c>
      <c r="BK167" s="215">
        <v>0</v>
      </c>
    </row>
    <row r="168" s="11" customFormat="1" ht="22.8" customHeight="1">
      <c r="A168" s="11"/>
      <c r="B168" s="202"/>
      <c r="C168" s="203"/>
      <c r="D168" s="204" t="s">
        <v>74</v>
      </c>
      <c r="E168" s="254" t="s">
        <v>150</v>
      </c>
      <c r="F168" s="254" t="s">
        <v>734</v>
      </c>
      <c r="G168" s="203"/>
      <c r="H168" s="203"/>
      <c r="I168" s="206"/>
      <c r="J168" s="255">
        <f>BK168</f>
        <v>0</v>
      </c>
      <c r="K168" s="203"/>
      <c r="L168" s="208"/>
      <c r="M168" s="209"/>
      <c r="N168" s="210"/>
      <c r="O168" s="210"/>
      <c r="P168" s="211">
        <f>P169</f>
        <v>0</v>
      </c>
      <c r="Q168" s="210"/>
      <c r="R168" s="211">
        <f>R169</f>
        <v>0.96999999999999997</v>
      </c>
      <c r="S168" s="210"/>
      <c r="T168" s="212">
        <f>T169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13" t="s">
        <v>82</v>
      </c>
      <c r="AT168" s="214" t="s">
        <v>74</v>
      </c>
      <c r="AU168" s="214" t="s">
        <v>82</v>
      </c>
      <c r="AY168" s="213" t="s">
        <v>128</v>
      </c>
      <c r="BK168" s="215">
        <f>BK169</f>
        <v>0</v>
      </c>
    </row>
    <row r="169" s="2" customFormat="1" ht="24.15" customHeight="1">
      <c r="A169" s="35"/>
      <c r="B169" s="36"/>
      <c r="C169" s="230" t="s">
        <v>290</v>
      </c>
      <c r="D169" s="230" t="s">
        <v>135</v>
      </c>
      <c r="E169" s="231" t="s">
        <v>735</v>
      </c>
      <c r="F169" s="232" t="s">
        <v>736</v>
      </c>
      <c r="G169" s="233" t="s">
        <v>132</v>
      </c>
      <c r="H169" s="234">
        <v>100</v>
      </c>
      <c r="I169" s="235"/>
      <c r="J169" s="236">
        <f>ROUND(I169*H169,2)</f>
        <v>0</v>
      </c>
      <c r="K169" s="232" t="s">
        <v>1</v>
      </c>
      <c r="L169" s="41"/>
      <c r="M169" s="237" t="s">
        <v>1</v>
      </c>
      <c r="N169" s="238" t="s">
        <v>40</v>
      </c>
      <c r="O169" s="88"/>
      <c r="P169" s="226">
        <f>O169*H169</f>
        <v>0</v>
      </c>
      <c r="Q169" s="226">
        <v>0.0097000000000000003</v>
      </c>
      <c r="R169" s="226">
        <f>Q169*H169</f>
        <v>0.96999999999999997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94</v>
      </c>
      <c r="AT169" s="228" t="s">
        <v>135</v>
      </c>
      <c r="AU169" s="228" t="s">
        <v>84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94</v>
      </c>
      <c r="BM169" s="228" t="s">
        <v>737</v>
      </c>
    </row>
    <row r="170" s="11" customFormat="1" ht="22.8" customHeight="1">
      <c r="A170" s="11"/>
      <c r="B170" s="202"/>
      <c r="C170" s="203"/>
      <c r="D170" s="204" t="s">
        <v>74</v>
      </c>
      <c r="E170" s="254" t="s">
        <v>129</v>
      </c>
      <c r="F170" s="254" t="s">
        <v>738</v>
      </c>
      <c r="G170" s="203"/>
      <c r="H170" s="203"/>
      <c r="I170" s="206"/>
      <c r="J170" s="255">
        <f>BK170</f>
        <v>0</v>
      </c>
      <c r="K170" s="203"/>
      <c r="L170" s="208"/>
      <c r="M170" s="209"/>
      <c r="N170" s="210"/>
      <c r="O170" s="210"/>
      <c r="P170" s="211">
        <v>0</v>
      </c>
      <c r="Q170" s="210"/>
      <c r="R170" s="211">
        <v>0</v>
      </c>
      <c r="S170" s="210"/>
      <c r="T170" s="212"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3" t="s">
        <v>91</v>
      </c>
      <c r="AT170" s="214" t="s">
        <v>74</v>
      </c>
      <c r="AU170" s="214" t="s">
        <v>82</v>
      </c>
      <c r="AY170" s="213" t="s">
        <v>128</v>
      </c>
      <c r="BK170" s="215">
        <v>0</v>
      </c>
    </row>
    <row r="171" s="11" customFormat="1" ht="22.8" customHeight="1">
      <c r="A171" s="11"/>
      <c r="B171" s="202"/>
      <c r="C171" s="203"/>
      <c r="D171" s="204" t="s">
        <v>74</v>
      </c>
      <c r="E171" s="254" t="s">
        <v>739</v>
      </c>
      <c r="F171" s="254" t="s">
        <v>740</v>
      </c>
      <c r="G171" s="203"/>
      <c r="H171" s="203"/>
      <c r="I171" s="206"/>
      <c r="J171" s="255">
        <f>BK171</f>
        <v>0</v>
      </c>
      <c r="K171" s="203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0.76344999999999985</v>
      </c>
      <c r="S171" s="210"/>
      <c r="T171" s="212">
        <f>SUM(T172:T175)</f>
        <v>0.21200000000000002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13" t="s">
        <v>91</v>
      </c>
      <c r="AT171" s="214" t="s">
        <v>74</v>
      </c>
      <c r="AU171" s="214" t="s">
        <v>82</v>
      </c>
      <c r="AY171" s="213" t="s">
        <v>128</v>
      </c>
      <c r="BK171" s="215">
        <f>SUM(BK172:BK175)</f>
        <v>0</v>
      </c>
    </row>
    <row r="172" s="2" customFormat="1" ht="24.15" customHeight="1">
      <c r="A172" s="35"/>
      <c r="B172" s="36"/>
      <c r="C172" s="230" t="s">
        <v>294</v>
      </c>
      <c r="D172" s="230" t="s">
        <v>135</v>
      </c>
      <c r="E172" s="231" t="s">
        <v>741</v>
      </c>
      <c r="F172" s="232" t="s">
        <v>742</v>
      </c>
      <c r="G172" s="233" t="s">
        <v>158</v>
      </c>
      <c r="H172" s="234">
        <v>50</v>
      </c>
      <c r="I172" s="235"/>
      <c r="J172" s="236">
        <f>ROUND(I172*H172,2)</f>
        <v>0</v>
      </c>
      <c r="K172" s="232" t="s">
        <v>1</v>
      </c>
      <c r="L172" s="41"/>
      <c r="M172" s="237" t="s">
        <v>1</v>
      </c>
      <c r="N172" s="238" t="s">
        <v>40</v>
      </c>
      <c r="O172" s="88"/>
      <c r="P172" s="226">
        <f>O172*H172</f>
        <v>0</v>
      </c>
      <c r="Q172" s="226">
        <v>0.00014999999999999999</v>
      </c>
      <c r="R172" s="226">
        <f>Q172*H172</f>
        <v>0.0074999999999999997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389</v>
      </c>
      <c r="AT172" s="228" t="s">
        <v>135</v>
      </c>
      <c r="AU172" s="228" t="s">
        <v>84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389</v>
      </c>
      <c r="BM172" s="228" t="s">
        <v>743</v>
      </c>
    </row>
    <row r="173" s="2" customFormat="1" ht="33" customHeight="1">
      <c r="A173" s="35"/>
      <c r="B173" s="36"/>
      <c r="C173" s="230" t="s">
        <v>298</v>
      </c>
      <c r="D173" s="230" t="s">
        <v>135</v>
      </c>
      <c r="E173" s="231" t="s">
        <v>744</v>
      </c>
      <c r="F173" s="232" t="s">
        <v>745</v>
      </c>
      <c r="G173" s="233" t="s">
        <v>132</v>
      </c>
      <c r="H173" s="234">
        <v>5</v>
      </c>
      <c r="I173" s="235"/>
      <c r="J173" s="236">
        <f>ROUND(I173*H173,2)</f>
        <v>0</v>
      </c>
      <c r="K173" s="232" t="s">
        <v>1</v>
      </c>
      <c r="L173" s="41"/>
      <c r="M173" s="237" t="s">
        <v>1</v>
      </c>
      <c r="N173" s="238" t="s">
        <v>40</v>
      </c>
      <c r="O173" s="88"/>
      <c r="P173" s="226">
        <f>O173*H173</f>
        <v>0</v>
      </c>
      <c r="Q173" s="226">
        <v>0.15118999999999999</v>
      </c>
      <c r="R173" s="226">
        <f>Q173*H173</f>
        <v>0.7559499999999999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389</v>
      </c>
      <c r="AT173" s="228" t="s">
        <v>135</v>
      </c>
      <c r="AU173" s="228" t="s">
        <v>84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389</v>
      </c>
      <c r="BM173" s="228" t="s">
        <v>746</v>
      </c>
    </row>
    <row r="174" s="2" customFormat="1" ht="33" customHeight="1">
      <c r="A174" s="35"/>
      <c r="B174" s="36"/>
      <c r="C174" s="230" t="s">
        <v>302</v>
      </c>
      <c r="D174" s="230" t="s">
        <v>135</v>
      </c>
      <c r="E174" s="231" t="s">
        <v>747</v>
      </c>
      <c r="F174" s="232" t="s">
        <v>748</v>
      </c>
      <c r="G174" s="233" t="s">
        <v>132</v>
      </c>
      <c r="H174" s="234">
        <v>7</v>
      </c>
      <c r="I174" s="235"/>
      <c r="J174" s="236">
        <f>ROUND(I174*H174,2)</f>
        <v>0</v>
      </c>
      <c r="K174" s="232" t="s">
        <v>1</v>
      </c>
      <c r="L174" s="41"/>
      <c r="M174" s="237" t="s">
        <v>1</v>
      </c>
      <c r="N174" s="238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0.016</v>
      </c>
      <c r="T174" s="227">
        <f>S174*H174</f>
        <v>0.112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389</v>
      </c>
      <c r="AT174" s="228" t="s">
        <v>135</v>
      </c>
      <c r="AU174" s="228" t="s">
        <v>84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389</v>
      </c>
      <c r="BM174" s="228" t="s">
        <v>749</v>
      </c>
    </row>
    <row r="175" s="2" customFormat="1" ht="24.15" customHeight="1">
      <c r="A175" s="35"/>
      <c r="B175" s="36"/>
      <c r="C175" s="230" t="s">
        <v>306</v>
      </c>
      <c r="D175" s="230" t="s">
        <v>135</v>
      </c>
      <c r="E175" s="231" t="s">
        <v>750</v>
      </c>
      <c r="F175" s="232" t="s">
        <v>751</v>
      </c>
      <c r="G175" s="233" t="s">
        <v>158</v>
      </c>
      <c r="H175" s="234">
        <v>50</v>
      </c>
      <c r="I175" s="235"/>
      <c r="J175" s="236">
        <f>ROUND(I175*H175,2)</f>
        <v>0</v>
      </c>
      <c r="K175" s="232" t="s">
        <v>1</v>
      </c>
      <c r="L175" s="41"/>
      <c r="M175" s="244" t="s">
        <v>1</v>
      </c>
      <c r="N175" s="245" t="s">
        <v>40</v>
      </c>
      <c r="O175" s="246"/>
      <c r="P175" s="247">
        <f>O175*H175</f>
        <v>0</v>
      </c>
      <c r="Q175" s="247">
        <v>0</v>
      </c>
      <c r="R175" s="247">
        <f>Q175*H175</f>
        <v>0</v>
      </c>
      <c r="S175" s="247">
        <v>0.002</v>
      </c>
      <c r="T175" s="248">
        <f>S175*H175</f>
        <v>0.10000000000000001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389</v>
      </c>
      <c r="AT175" s="228" t="s">
        <v>135</v>
      </c>
      <c r="AU175" s="228" t="s">
        <v>84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389</v>
      </c>
      <c r="BM175" s="228" t="s">
        <v>752</v>
      </c>
    </row>
    <row r="176" s="2" customFormat="1" ht="6.96" customHeight="1">
      <c r="A176" s="35"/>
      <c r="B176" s="63"/>
      <c r="C176" s="64"/>
      <c r="D176" s="64"/>
      <c r="E176" s="64"/>
      <c r="F176" s="64"/>
      <c r="G176" s="64"/>
      <c r="H176" s="64"/>
      <c r="I176" s="64"/>
      <c r="J176" s="64"/>
      <c r="K176" s="64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ZCprQJwbWUlzPMcUJ8evqbdDgd556N8ml0/h1bJ4AxzrhYvlXB1lNgpq26DN9QezsG7OZY4lbxB3i8LFwFkDjw==" hashValue="k0Xb2hsSTb5/0x7mT4Jd75TWkfoemBVSLFTVsiNABDwFqs7Y0w167DeYJSkEFNnkVXg166z0k+fpkY81Qk3SJA==" algorithmName="SHA-512" password="CC35"/>
  <autoFilter ref="C124:K17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100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trafostanice VD Ústí n.L.-západ</v>
      </c>
      <c r="F7" s="147"/>
      <c r="G7" s="147"/>
      <c r="H7" s="147"/>
      <c r="L7" s="17"/>
    </row>
    <row r="8" s="1" customFormat="1" ht="12" customHeight="1">
      <c r="B8" s="17"/>
      <c r="D8" s="147" t="s">
        <v>101</v>
      </c>
      <c r="L8" s="17"/>
    </row>
    <row r="9" s="2" customFormat="1" ht="16.5" customHeight="1">
      <c r="A9" s="35"/>
      <c r="B9" s="41"/>
      <c r="C9" s="35"/>
      <c r="D9" s="35"/>
      <c r="E9" s="148" t="s">
        <v>102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103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753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26</v>
      </c>
      <c r="G14" s="35"/>
      <c r="H14" s="35"/>
      <c r="I14" s="147" t="s">
        <v>22</v>
      </c>
      <c r="J14" s="150" t="str">
        <f>'Rekapitulace stavby'!AN8</f>
        <v>4. 11. 2022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27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32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33</v>
      </c>
      <c r="F26" s="35"/>
      <c r="G26" s="35"/>
      <c r="H26" s="35"/>
      <c r="I26" s="147" t="s">
        <v>27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ROUND(J141,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ROUND((SUM(BE141:BE301)),  2)</f>
        <v>0</v>
      </c>
      <c r="G35" s="35"/>
      <c r="H35" s="35"/>
      <c r="I35" s="161">
        <v>0.20999999999999999</v>
      </c>
      <c r="J35" s="160">
        <f>ROUND(((SUM(BE141:BE301))*I35),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41</v>
      </c>
      <c r="F36" s="160">
        <f>ROUND((SUM(BF141:BF301)),  2)</f>
        <v>0</v>
      </c>
      <c r="G36" s="35"/>
      <c r="H36" s="35"/>
      <c r="I36" s="161">
        <v>0.14999999999999999</v>
      </c>
      <c r="J36" s="160">
        <f>ROUND(((SUM(BF141:BF301))*I36),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ROUND((SUM(BG141:BG301)),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ROUND((SUM(BH141:BH301)),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ROUND((SUM(BI141:BI301)),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trafostanice VD Ústí n.L.-západ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101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102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4 - stavební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4. 11. 2022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32</v>
      </c>
      <c r="J94" s="33" t="str">
        <f>E26</f>
        <v>Jilich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106</v>
      </c>
      <c r="D96" s="182"/>
      <c r="E96" s="182"/>
      <c r="F96" s="182"/>
      <c r="G96" s="182"/>
      <c r="H96" s="182"/>
      <c r="I96" s="182"/>
      <c r="J96" s="183" t="s">
        <v>107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108</v>
      </c>
      <c r="D98" s="37"/>
      <c r="E98" s="37"/>
      <c r="F98" s="37"/>
      <c r="G98" s="37"/>
      <c r="H98" s="37"/>
      <c r="I98" s="37"/>
      <c r="J98" s="107">
        <f>J141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109</v>
      </c>
    </row>
    <row r="99" s="9" customFormat="1" ht="24.96" customHeight="1">
      <c r="A99" s="9"/>
      <c r="B99" s="185"/>
      <c r="C99" s="186"/>
      <c r="D99" s="187" t="s">
        <v>754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9"/>
      <c r="C100" s="130"/>
      <c r="D100" s="250" t="s">
        <v>755</v>
      </c>
      <c r="E100" s="251"/>
      <c r="F100" s="251"/>
      <c r="G100" s="251"/>
      <c r="H100" s="251"/>
      <c r="I100" s="251"/>
      <c r="J100" s="252">
        <f>J143</f>
        <v>0</v>
      </c>
      <c r="K100" s="130"/>
      <c r="L100" s="25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85"/>
      <c r="C101" s="186"/>
      <c r="D101" s="187" t="s">
        <v>756</v>
      </c>
      <c r="E101" s="188"/>
      <c r="F101" s="188"/>
      <c r="G101" s="188"/>
      <c r="H101" s="188"/>
      <c r="I101" s="188"/>
      <c r="J101" s="189">
        <f>J155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9"/>
      <c r="C102" s="130"/>
      <c r="D102" s="250" t="s">
        <v>757</v>
      </c>
      <c r="E102" s="251"/>
      <c r="F102" s="251"/>
      <c r="G102" s="251"/>
      <c r="H102" s="251"/>
      <c r="I102" s="251"/>
      <c r="J102" s="252">
        <f>J156</f>
        <v>0</v>
      </c>
      <c r="K102" s="130"/>
      <c r="L102" s="25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9"/>
      <c r="C103" s="130"/>
      <c r="D103" s="250" t="s">
        <v>758</v>
      </c>
      <c r="E103" s="251"/>
      <c r="F103" s="251"/>
      <c r="G103" s="251"/>
      <c r="H103" s="251"/>
      <c r="I103" s="251"/>
      <c r="J103" s="252">
        <f>J170</f>
        <v>0</v>
      </c>
      <c r="K103" s="130"/>
      <c r="L103" s="253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9"/>
      <c r="C104" s="130"/>
      <c r="D104" s="250" t="s">
        <v>759</v>
      </c>
      <c r="E104" s="251"/>
      <c r="F104" s="251"/>
      <c r="G104" s="251"/>
      <c r="H104" s="251"/>
      <c r="I104" s="251"/>
      <c r="J104" s="252">
        <f>J181</f>
        <v>0</v>
      </c>
      <c r="K104" s="130"/>
      <c r="L104" s="25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49"/>
      <c r="C105" s="130"/>
      <c r="D105" s="250" t="s">
        <v>760</v>
      </c>
      <c r="E105" s="251"/>
      <c r="F105" s="251"/>
      <c r="G105" s="251"/>
      <c r="H105" s="251"/>
      <c r="I105" s="251"/>
      <c r="J105" s="252">
        <f>J200</f>
        <v>0</v>
      </c>
      <c r="K105" s="130"/>
      <c r="L105" s="25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49"/>
      <c r="C106" s="130"/>
      <c r="D106" s="250" t="s">
        <v>761</v>
      </c>
      <c r="E106" s="251"/>
      <c r="F106" s="251"/>
      <c r="G106" s="251"/>
      <c r="H106" s="251"/>
      <c r="I106" s="251"/>
      <c r="J106" s="252">
        <f>J202</f>
        <v>0</v>
      </c>
      <c r="K106" s="130"/>
      <c r="L106" s="25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49"/>
      <c r="C107" s="130"/>
      <c r="D107" s="250" t="s">
        <v>615</v>
      </c>
      <c r="E107" s="251"/>
      <c r="F107" s="251"/>
      <c r="G107" s="251"/>
      <c r="H107" s="251"/>
      <c r="I107" s="251"/>
      <c r="J107" s="252">
        <f>J204</f>
        <v>0</v>
      </c>
      <c r="K107" s="130"/>
      <c r="L107" s="25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49"/>
      <c r="C108" s="130"/>
      <c r="D108" s="250" t="s">
        <v>762</v>
      </c>
      <c r="E108" s="251"/>
      <c r="F108" s="251"/>
      <c r="G108" s="251"/>
      <c r="H108" s="251"/>
      <c r="I108" s="251"/>
      <c r="J108" s="252">
        <f>J218</f>
        <v>0</v>
      </c>
      <c r="K108" s="130"/>
      <c r="L108" s="253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249"/>
      <c r="C109" s="130"/>
      <c r="D109" s="250" t="s">
        <v>763</v>
      </c>
      <c r="E109" s="251"/>
      <c r="F109" s="251"/>
      <c r="G109" s="251"/>
      <c r="H109" s="251"/>
      <c r="I109" s="251"/>
      <c r="J109" s="252">
        <f>J240</f>
        <v>0</v>
      </c>
      <c r="K109" s="130"/>
      <c r="L109" s="253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249"/>
      <c r="C110" s="130"/>
      <c r="D110" s="250" t="s">
        <v>764</v>
      </c>
      <c r="E110" s="251"/>
      <c r="F110" s="251"/>
      <c r="G110" s="251"/>
      <c r="H110" s="251"/>
      <c r="I110" s="251"/>
      <c r="J110" s="252">
        <f>J248</f>
        <v>0</v>
      </c>
      <c r="K110" s="130"/>
      <c r="L110" s="253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12" customFormat="1" ht="19.92" customHeight="1">
      <c r="A111" s="12"/>
      <c r="B111" s="249"/>
      <c r="C111" s="130"/>
      <c r="D111" s="250" t="s">
        <v>765</v>
      </c>
      <c r="E111" s="251"/>
      <c r="F111" s="251"/>
      <c r="G111" s="251"/>
      <c r="H111" s="251"/>
      <c r="I111" s="251"/>
      <c r="J111" s="252">
        <f>J250</f>
        <v>0</v>
      </c>
      <c r="K111" s="130"/>
      <c r="L111" s="253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="12" customFormat="1" ht="19.92" customHeight="1">
      <c r="A112" s="12"/>
      <c r="B112" s="249"/>
      <c r="C112" s="130"/>
      <c r="D112" s="250" t="s">
        <v>766</v>
      </c>
      <c r="E112" s="251"/>
      <c r="F112" s="251"/>
      <c r="G112" s="251"/>
      <c r="H112" s="251"/>
      <c r="I112" s="251"/>
      <c r="J112" s="252">
        <f>J252</f>
        <v>0</v>
      </c>
      <c r="K112" s="130"/>
      <c r="L112" s="253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="12" customFormat="1" ht="19.92" customHeight="1">
      <c r="A113" s="12"/>
      <c r="B113" s="249"/>
      <c r="C113" s="130"/>
      <c r="D113" s="250" t="s">
        <v>767</v>
      </c>
      <c r="E113" s="251"/>
      <c r="F113" s="251"/>
      <c r="G113" s="251"/>
      <c r="H113" s="251"/>
      <c r="I113" s="251"/>
      <c r="J113" s="252">
        <f>J257</f>
        <v>0</v>
      </c>
      <c r="K113" s="130"/>
      <c r="L113" s="253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="12" customFormat="1" ht="19.92" customHeight="1">
      <c r="A114" s="12"/>
      <c r="B114" s="249"/>
      <c r="C114" s="130"/>
      <c r="D114" s="250" t="s">
        <v>768</v>
      </c>
      <c r="E114" s="251"/>
      <c r="F114" s="251"/>
      <c r="G114" s="251"/>
      <c r="H114" s="251"/>
      <c r="I114" s="251"/>
      <c r="J114" s="252">
        <f>J261</f>
        <v>0</v>
      </c>
      <c r="K114" s="130"/>
      <c r="L114" s="253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="12" customFormat="1" ht="19.92" customHeight="1">
      <c r="A115" s="12"/>
      <c r="B115" s="249"/>
      <c r="C115" s="130"/>
      <c r="D115" s="250" t="s">
        <v>769</v>
      </c>
      <c r="E115" s="251"/>
      <c r="F115" s="251"/>
      <c r="G115" s="251"/>
      <c r="H115" s="251"/>
      <c r="I115" s="251"/>
      <c r="J115" s="252">
        <f>J288</f>
        <v>0</v>
      </c>
      <c r="K115" s="130"/>
      <c r="L115" s="253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="12" customFormat="1" ht="19.92" customHeight="1">
      <c r="A116" s="12"/>
      <c r="B116" s="249"/>
      <c r="C116" s="130"/>
      <c r="D116" s="250" t="s">
        <v>770</v>
      </c>
      <c r="E116" s="251"/>
      <c r="F116" s="251"/>
      <c r="G116" s="251"/>
      <c r="H116" s="251"/>
      <c r="I116" s="251"/>
      <c r="J116" s="252">
        <f>J290</f>
        <v>0</v>
      </c>
      <c r="K116" s="130"/>
      <c r="L116" s="253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="12" customFormat="1" ht="19.92" customHeight="1">
      <c r="A117" s="12"/>
      <c r="B117" s="249"/>
      <c r="C117" s="130"/>
      <c r="D117" s="250" t="s">
        <v>771</v>
      </c>
      <c r="E117" s="251"/>
      <c r="F117" s="251"/>
      <c r="G117" s="251"/>
      <c r="H117" s="251"/>
      <c r="I117" s="251"/>
      <c r="J117" s="252">
        <f>J295</f>
        <v>0</v>
      </c>
      <c r="K117" s="130"/>
      <c r="L117" s="253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="9" customFormat="1" ht="24.96" customHeight="1">
      <c r="A118" s="9"/>
      <c r="B118" s="185"/>
      <c r="C118" s="186"/>
      <c r="D118" s="187" t="s">
        <v>772</v>
      </c>
      <c r="E118" s="188"/>
      <c r="F118" s="188"/>
      <c r="G118" s="188"/>
      <c r="H118" s="188"/>
      <c r="I118" s="188"/>
      <c r="J118" s="189">
        <f>J299</f>
        <v>0</v>
      </c>
      <c r="K118" s="186"/>
      <c r="L118" s="19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2" customFormat="1" ht="19.92" customHeight="1">
      <c r="A119" s="12"/>
      <c r="B119" s="249"/>
      <c r="C119" s="130"/>
      <c r="D119" s="250" t="s">
        <v>617</v>
      </c>
      <c r="E119" s="251"/>
      <c r="F119" s="251"/>
      <c r="G119" s="251"/>
      <c r="H119" s="251"/>
      <c r="I119" s="251"/>
      <c r="J119" s="252">
        <f>J300</f>
        <v>0</v>
      </c>
      <c r="K119" s="130"/>
      <c r="L119" s="253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="2" customFormat="1" ht="21.84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112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16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180" t="str">
        <f>E7</f>
        <v>Oprava trafostanice VD Ústí n.L.-západ</v>
      </c>
      <c r="F129" s="29"/>
      <c r="G129" s="29"/>
      <c r="H129" s="29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" customFormat="1" ht="12" customHeight="1">
      <c r="B130" s="18"/>
      <c r="C130" s="29" t="s">
        <v>101</v>
      </c>
      <c r="D130" s="19"/>
      <c r="E130" s="19"/>
      <c r="F130" s="19"/>
      <c r="G130" s="19"/>
      <c r="H130" s="19"/>
      <c r="I130" s="19"/>
      <c r="J130" s="19"/>
      <c r="K130" s="19"/>
      <c r="L130" s="17"/>
    </row>
    <row r="131" s="2" customFormat="1" ht="16.5" customHeight="1">
      <c r="A131" s="35"/>
      <c r="B131" s="36"/>
      <c r="C131" s="37"/>
      <c r="D131" s="37"/>
      <c r="E131" s="180" t="s">
        <v>102</v>
      </c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103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6.5" customHeight="1">
      <c r="A133" s="35"/>
      <c r="B133" s="36"/>
      <c r="C133" s="37"/>
      <c r="D133" s="37"/>
      <c r="E133" s="73" t="str">
        <f>E11</f>
        <v>4 - stavební práce</v>
      </c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20</v>
      </c>
      <c r="D135" s="37"/>
      <c r="E135" s="37"/>
      <c r="F135" s="24" t="str">
        <f>F14</f>
        <v xml:space="preserve"> </v>
      </c>
      <c r="G135" s="37"/>
      <c r="H135" s="37"/>
      <c r="I135" s="29" t="s">
        <v>22</v>
      </c>
      <c r="J135" s="76" t="str">
        <f>IF(J14="","",J14)</f>
        <v>4. 11. 2022</v>
      </c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5.15" customHeight="1">
      <c r="A137" s="35"/>
      <c r="B137" s="36"/>
      <c r="C137" s="29" t="s">
        <v>24</v>
      </c>
      <c r="D137" s="37"/>
      <c r="E137" s="37"/>
      <c r="F137" s="24" t="str">
        <f>E17</f>
        <v xml:space="preserve"> </v>
      </c>
      <c r="G137" s="37"/>
      <c r="H137" s="37"/>
      <c r="I137" s="29" t="s">
        <v>30</v>
      </c>
      <c r="J137" s="33" t="str">
        <f>E23</f>
        <v xml:space="preserve"> 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5.15" customHeight="1">
      <c r="A138" s="35"/>
      <c r="B138" s="36"/>
      <c r="C138" s="29" t="s">
        <v>28</v>
      </c>
      <c r="D138" s="37"/>
      <c r="E138" s="37"/>
      <c r="F138" s="24" t="str">
        <f>IF(E20="","",E20)</f>
        <v>Vyplň údaj</v>
      </c>
      <c r="G138" s="37"/>
      <c r="H138" s="37"/>
      <c r="I138" s="29" t="s">
        <v>32</v>
      </c>
      <c r="J138" s="33" t="str">
        <f>E26</f>
        <v>Jilich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0.32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10" customFormat="1" ht="29.28" customHeight="1">
      <c r="A140" s="191"/>
      <c r="B140" s="192"/>
      <c r="C140" s="193" t="s">
        <v>113</v>
      </c>
      <c r="D140" s="194" t="s">
        <v>60</v>
      </c>
      <c r="E140" s="194" t="s">
        <v>56</v>
      </c>
      <c r="F140" s="194" t="s">
        <v>57</v>
      </c>
      <c r="G140" s="194" t="s">
        <v>114</v>
      </c>
      <c r="H140" s="194" t="s">
        <v>115</v>
      </c>
      <c r="I140" s="194" t="s">
        <v>116</v>
      </c>
      <c r="J140" s="194" t="s">
        <v>107</v>
      </c>
      <c r="K140" s="195" t="s">
        <v>117</v>
      </c>
      <c r="L140" s="196"/>
      <c r="M140" s="97" t="s">
        <v>1</v>
      </c>
      <c r="N140" s="98" t="s">
        <v>39</v>
      </c>
      <c r="O140" s="98" t="s">
        <v>118</v>
      </c>
      <c r="P140" s="98" t="s">
        <v>119</v>
      </c>
      <c r="Q140" s="98" t="s">
        <v>120</v>
      </c>
      <c r="R140" s="98" t="s">
        <v>121</v>
      </c>
      <c r="S140" s="98" t="s">
        <v>122</v>
      </c>
      <c r="T140" s="99" t="s">
        <v>123</v>
      </c>
      <c r="U140" s="191"/>
      <c r="V140" s="191"/>
      <c r="W140" s="191"/>
      <c r="X140" s="191"/>
      <c r="Y140" s="191"/>
      <c r="Z140" s="191"/>
      <c r="AA140" s="191"/>
      <c r="AB140" s="191"/>
      <c r="AC140" s="191"/>
      <c r="AD140" s="191"/>
      <c r="AE140" s="191"/>
    </row>
    <row r="141" s="2" customFormat="1" ht="22.8" customHeight="1">
      <c r="A141" s="35"/>
      <c r="B141" s="36"/>
      <c r="C141" s="104" t="s">
        <v>124</v>
      </c>
      <c r="D141" s="37"/>
      <c r="E141" s="37"/>
      <c r="F141" s="37"/>
      <c r="G141" s="37"/>
      <c r="H141" s="37"/>
      <c r="I141" s="37"/>
      <c r="J141" s="197">
        <f>BK141</f>
        <v>0</v>
      </c>
      <c r="K141" s="37"/>
      <c r="L141" s="41"/>
      <c r="M141" s="100"/>
      <c r="N141" s="198"/>
      <c r="O141" s="101"/>
      <c r="P141" s="199">
        <f>P142+P155+P299</f>
        <v>0</v>
      </c>
      <c r="Q141" s="101"/>
      <c r="R141" s="199">
        <f>R142+R155+R299</f>
        <v>51.067960860000007</v>
      </c>
      <c r="S141" s="101"/>
      <c r="T141" s="200">
        <f>T142+T155+T299</f>
        <v>24.652350999999999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74</v>
      </c>
      <c r="AU141" s="14" t="s">
        <v>109</v>
      </c>
      <c r="BK141" s="201">
        <f>BK142+BK155+BK299</f>
        <v>0</v>
      </c>
    </row>
    <row r="142" s="11" customFormat="1" ht="25.92" customHeight="1">
      <c r="A142" s="11"/>
      <c r="B142" s="202"/>
      <c r="C142" s="203"/>
      <c r="D142" s="204" t="s">
        <v>74</v>
      </c>
      <c r="E142" s="205" t="s">
        <v>732</v>
      </c>
      <c r="F142" s="205" t="s">
        <v>733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P143</f>
        <v>0</v>
      </c>
      <c r="Q142" s="210"/>
      <c r="R142" s="211">
        <f>R143</f>
        <v>0</v>
      </c>
      <c r="S142" s="210"/>
      <c r="T142" s="212">
        <f>T143</f>
        <v>0.94264999999999999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3" t="s">
        <v>82</v>
      </c>
      <c r="AT142" s="214" t="s">
        <v>74</v>
      </c>
      <c r="AU142" s="214" t="s">
        <v>75</v>
      </c>
      <c r="AY142" s="213" t="s">
        <v>128</v>
      </c>
      <c r="BK142" s="215">
        <f>BK143</f>
        <v>0</v>
      </c>
    </row>
    <row r="143" s="11" customFormat="1" ht="22.8" customHeight="1">
      <c r="A143" s="11"/>
      <c r="B143" s="202"/>
      <c r="C143" s="203"/>
      <c r="D143" s="204" t="s">
        <v>74</v>
      </c>
      <c r="E143" s="254" t="s">
        <v>82</v>
      </c>
      <c r="F143" s="254" t="s">
        <v>773</v>
      </c>
      <c r="G143" s="203"/>
      <c r="H143" s="203"/>
      <c r="I143" s="206"/>
      <c r="J143" s="255">
        <f>BK143</f>
        <v>0</v>
      </c>
      <c r="K143" s="203"/>
      <c r="L143" s="208"/>
      <c r="M143" s="209"/>
      <c r="N143" s="210"/>
      <c r="O143" s="210"/>
      <c r="P143" s="211">
        <f>SUM(P144:P154)</f>
        <v>0</v>
      </c>
      <c r="Q143" s="210"/>
      <c r="R143" s="211">
        <f>SUM(R144:R154)</f>
        <v>0</v>
      </c>
      <c r="S143" s="210"/>
      <c r="T143" s="212">
        <f>SUM(T144:T154)</f>
        <v>0.94264999999999999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3" t="s">
        <v>82</v>
      </c>
      <c r="AT143" s="214" t="s">
        <v>74</v>
      </c>
      <c r="AU143" s="214" t="s">
        <v>82</v>
      </c>
      <c r="AY143" s="213" t="s">
        <v>128</v>
      </c>
      <c r="BK143" s="215">
        <f>SUM(BK144:BK154)</f>
        <v>0</v>
      </c>
    </row>
    <row r="144" s="2" customFormat="1" ht="24.15" customHeight="1">
      <c r="A144" s="35"/>
      <c r="B144" s="36"/>
      <c r="C144" s="230" t="s">
        <v>82</v>
      </c>
      <c r="D144" s="230" t="s">
        <v>135</v>
      </c>
      <c r="E144" s="231" t="s">
        <v>774</v>
      </c>
      <c r="F144" s="232" t="s">
        <v>775</v>
      </c>
      <c r="G144" s="233" t="s">
        <v>355</v>
      </c>
      <c r="H144" s="234">
        <v>1.6499999999999999</v>
      </c>
      <c r="I144" s="235"/>
      <c r="J144" s="236">
        <f>ROUND(I144*H144,2)</f>
        <v>0</v>
      </c>
      <c r="K144" s="232" t="s">
        <v>776</v>
      </c>
      <c r="L144" s="41"/>
      <c r="M144" s="237" t="s">
        <v>1</v>
      </c>
      <c r="N144" s="238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0.255</v>
      </c>
      <c r="T144" s="227">
        <f>S144*H144</f>
        <v>0.42074999999999996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94</v>
      </c>
      <c r="AT144" s="228" t="s">
        <v>135</v>
      </c>
      <c r="AU144" s="228" t="s">
        <v>84</v>
      </c>
      <c r="AY144" s="14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94</v>
      </c>
      <c r="BM144" s="228" t="s">
        <v>777</v>
      </c>
    </row>
    <row r="145" s="2" customFormat="1" ht="33" customHeight="1">
      <c r="A145" s="35"/>
      <c r="B145" s="36"/>
      <c r="C145" s="230" t="s">
        <v>84</v>
      </c>
      <c r="D145" s="230" t="s">
        <v>135</v>
      </c>
      <c r="E145" s="231" t="s">
        <v>778</v>
      </c>
      <c r="F145" s="232" t="s">
        <v>779</v>
      </c>
      <c r="G145" s="233" t="s">
        <v>355</v>
      </c>
      <c r="H145" s="234">
        <v>1.228</v>
      </c>
      <c r="I145" s="235"/>
      <c r="J145" s="236">
        <f>ROUND(I145*H145,2)</f>
        <v>0</v>
      </c>
      <c r="K145" s="232" t="s">
        <v>776</v>
      </c>
      <c r="L145" s="41"/>
      <c r="M145" s="237" t="s">
        <v>1</v>
      </c>
      <c r="N145" s="238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0.42499999999999999</v>
      </c>
      <c r="T145" s="227">
        <f>S145*H145</f>
        <v>0.52190000000000003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94</v>
      </c>
      <c r="AT145" s="228" t="s">
        <v>135</v>
      </c>
      <c r="AU145" s="228" t="s">
        <v>84</v>
      </c>
      <c r="AY145" s="14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94</v>
      </c>
      <c r="BM145" s="228" t="s">
        <v>780</v>
      </c>
    </row>
    <row r="146" s="2" customFormat="1" ht="24.15" customHeight="1">
      <c r="A146" s="35"/>
      <c r="B146" s="36"/>
      <c r="C146" s="230" t="s">
        <v>91</v>
      </c>
      <c r="D146" s="230" t="s">
        <v>135</v>
      </c>
      <c r="E146" s="231" t="s">
        <v>781</v>
      </c>
      <c r="F146" s="232" t="s">
        <v>782</v>
      </c>
      <c r="G146" s="233" t="s">
        <v>783</v>
      </c>
      <c r="H146" s="234">
        <v>18.331</v>
      </c>
      <c r="I146" s="235"/>
      <c r="J146" s="236">
        <f>ROUND(I146*H146,2)</f>
        <v>0</v>
      </c>
      <c r="K146" s="232" t="s">
        <v>776</v>
      </c>
      <c r="L146" s="41"/>
      <c r="M146" s="237" t="s">
        <v>1</v>
      </c>
      <c r="N146" s="238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94</v>
      </c>
      <c r="AT146" s="228" t="s">
        <v>135</v>
      </c>
      <c r="AU146" s="228" t="s">
        <v>84</v>
      </c>
      <c r="AY146" s="14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94</v>
      </c>
      <c r="BM146" s="228" t="s">
        <v>784</v>
      </c>
    </row>
    <row r="147" s="2" customFormat="1" ht="24.15" customHeight="1">
      <c r="A147" s="35"/>
      <c r="B147" s="36"/>
      <c r="C147" s="230" t="s">
        <v>94</v>
      </c>
      <c r="D147" s="230" t="s">
        <v>135</v>
      </c>
      <c r="E147" s="231" t="s">
        <v>785</v>
      </c>
      <c r="F147" s="232" t="s">
        <v>786</v>
      </c>
      <c r="G147" s="233" t="s">
        <v>783</v>
      </c>
      <c r="H147" s="234">
        <v>9.9380000000000006</v>
      </c>
      <c r="I147" s="235"/>
      <c r="J147" s="236">
        <f>ROUND(I147*H147,2)</f>
        <v>0</v>
      </c>
      <c r="K147" s="232" t="s">
        <v>776</v>
      </c>
      <c r="L147" s="41"/>
      <c r="M147" s="237" t="s">
        <v>1</v>
      </c>
      <c r="N147" s="238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94</v>
      </c>
      <c r="AT147" s="228" t="s">
        <v>135</v>
      </c>
      <c r="AU147" s="228" t="s">
        <v>84</v>
      </c>
      <c r="AY147" s="14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94</v>
      </c>
      <c r="BM147" s="228" t="s">
        <v>787</v>
      </c>
    </row>
    <row r="148" s="2" customFormat="1" ht="24.15" customHeight="1">
      <c r="A148" s="35"/>
      <c r="B148" s="36"/>
      <c r="C148" s="230" t="s">
        <v>127</v>
      </c>
      <c r="D148" s="230" t="s">
        <v>135</v>
      </c>
      <c r="E148" s="231" t="s">
        <v>788</v>
      </c>
      <c r="F148" s="232" t="s">
        <v>789</v>
      </c>
      <c r="G148" s="233" t="s">
        <v>783</v>
      </c>
      <c r="H148" s="234">
        <v>9.9380000000000006</v>
      </c>
      <c r="I148" s="235"/>
      <c r="J148" s="236">
        <f>ROUND(I148*H148,2)</f>
        <v>0</v>
      </c>
      <c r="K148" s="232" t="s">
        <v>776</v>
      </c>
      <c r="L148" s="41"/>
      <c r="M148" s="237" t="s">
        <v>1</v>
      </c>
      <c r="N148" s="238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94</v>
      </c>
      <c r="AT148" s="228" t="s">
        <v>135</v>
      </c>
      <c r="AU148" s="228" t="s">
        <v>84</v>
      </c>
      <c r="AY148" s="14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94</v>
      </c>
      <c r="BM148" s="228" t="s">
        <v>790</v>
      </c>
    </row>
    <row r="149" s="2" customFormat="1" ht="37.8" customHeight="1">
      <c r="A149" s="35"/>
      <c r="B149" s="36"/>
      <c r="C149" s="230" t="s">
        <v>150</v>
      </c>
      <c r="D149" s="230" t="s">
        <v>135</v>
      </c>
      <c r="E149" s="231" t="s">
        <v>791</v>
      </c>
      <c r="F149" s="232" t="s">
        <v>792</v>
      </c>
      <c r="G149" s="233" t="s">
        <v>783</v>
      </c>
      <c r="H149" s="234">
        <v>28.268999999999998</v>
      </c>
      <c r="I149" s="235"/>
      <c r="J149" s="236">
        <f>ROUND(I149*H149,2)</f>
        <v>0</v>
      </c>
      <c r="K149" s="232" t="s">
        <v>776</v>
      </c>
      <c r="L149" s="41"/>
      <c r="M149" s="237" t="s">
        <v>1</v>
      </c>
      <c r="N149" s="238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94</v>
      </c>
      <c r="AT149" s="228" t="s">
        <v>135</v>
      </c>
      <c r="AU149" s="228" t="s">
        <v>84</v>
      </c>
      <c r="AY149" s="14" t="s">
        <v>128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94</v>
      </c>
      <c r="BM149" s="228" t="s">
        <v>793</v>
      </c>
    </row>
    <row r="150" s="2" customFormat="1" ht="37.8" customHeight="1">
      <c r="A150" s="35"/>
      <c r="B150" s="36"/>
      <c r="C150" s="230" t="s">
        <v>155</v>
      </c>
      <c r="D150" s="230" t="s">
        <v>135</v>
      </c>
      <c r="E150" s="231" t="s">
        <v>794</v>
      </c>
      <c r="F150" s="232" t="s">
        <v>795</v>
      </c>
      <c r="G150" s="233" t="s">
        <v>783</v>
      </c>
      <c r="H150" s="234">
        <v>16.672000000000001</v>
      </c>
      <c r="I150" s="235"/>
      <c r="J150" s="236">
        <f>ROUND(I150*H150,2)</f>
        <v>0</v>
      </c>
      <c r="K150" s="232" t="s">
        <v>776</v>
      </c>
      <c r="L150" s="41"/>
      <c r="M150" s="237" t="s">
        <v>1</v>
      </c>
      <c r="N150" s="238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94</v>
      </c>
      <c r="AT150" s="228" t="s">
        <v>135</v>
      </c>
      <c r="AU150" s="228" t="s">
        <v>84</v>
      </c>
      <c r="AY150" s="14" t="s">
        <v>128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94</v>
      </c>
      <c r="BM150" s="228" t="s">
        <v>796</v>
      </c>
    </row>
    <row r="151" s="2" customFormat="1" ht="24.15" customHeight="1">
      <c r="A151" s="35"/>
      <c r="B151" s="36"/>
      <c r="C151" s="230" t="s">
        <v>133</v>
      </c>
      <c r="D151" s="230" t="s">
        <v>135</v>
      </c>
      <c r="E151" s="231" t="s">
        <v>797</v>
      </c>
      <c r="F151" s="232" t="s">
        <v>798</v>
      </c>
      <c r="G151" s="233" t="s">
        <v>783</v>
      </c>
      <c r="H151" s="234">
        <v>11.597</v>
      </c>
      <c r="I151" s="235"/>
      <c r="J151" s="236">
        <f>ROUND(I151*H151,2)</f>
        <v>0</v>
      </c>
      <c r="K151" s="232" t="s">
        <v>776</v>
      </c>
      <c r="L151" s="41"/>
      <c r="M151" s="237" t="s">
        <v>1</v>
      </c>
      <c r="N151" s="238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94</v>
      </c>
      <c r="AT151" s="228" t="s">
        <v>135</v>
      </c>
      <c r="AU151" s="228" t="s">
        <v>84</v>
      </c>
      <c r="AY151" s="14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94</v>
      </c>
      <c r="BM151" s="228" t="s">
        <v>799</v>
      </c>
    </row>
    <row r="152" s="2" customFormat="1" ht="24.15" customHeight="1">
      <c r="A152" s="35"/>
      <c r="B152" s="36"/>
      <c r="C152" s="230" t="s">
        <v>163</v>
      </c>
      <c r="D152" s="230" t="s">
        <v>135</v>
      </c>
      <c r="E152" s="231" t="s">
        <v>800</v>
      </c>
      <c r="F152" s="232" t="s">
        <v>801</v>
      </c>
      <c r="G152" s="233" t="s">
        <v>567</v>
      </c>
      <c r="H152" s="234">
        <v>25.007999999999999</v>
      </c>
      <c r="I152" s="235"/>
      <c r="J152" s="236">
        <f>ROUND(I152*H152,2)</f>
        <v>0</v>
      </c>
      <c r="K152" s="232" t="s">
        <v>776</v>
      </c>
      <c r="L152" s="41"/>
      <c r="M152" s="237" t="s">
        <v>1</v>
      </c>
      <c r="N152" s="238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94</v>
      </c>
      <c r="AT152" s="228" t="s">
        <v>135</v>
      </c>
      <c r="AU152" s="228" t="s">
        <v>84</v>
      </c>
      <c r="AY152" s="14" t="s">
        <v>128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94</v>
      </c>
      <c r="BM152" s="228" t="s">
        <v>802</v>
      </c>
    </row>
    <row r="153" s="2" customFormat="1" ht="16.5" customHeight="1">
      <c r="A153" s="35"/>
      <c r="B153" s="36"/>
      <c r="C153" s="230" t="s">
        <v>167</v>
      </c>
      <c r="D153" s="230" t="s">
        <v>135</v>
      </c>
      <c r="E153" s="231" t="s">
        <v>803</v>
      </c>
      <c r="F153" s="232" t="s">
        <v>804</v>
      </c>
      <c r="G153" s="233" t="s">
        <v>783</v>
      </c>
      <c r="H153" s="234">
        <v>21.535</v>
      </c>
      <c r="I153" s="235"/>
      <c r="J153" s="236">
        <f>ROUND(I153*H153,2)</f>
        <v>0</v>
      </c>
      <c r="K153" s="232" t="s">
        <v>776</v>
      </c>
      <c r="L153" s="41"/>
      <c r="M153" s="237" t="s">
        <v>1</v>
      </c>
      <c r="N153" s="238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94</v>
      </c>
      <c r="AT153" s="228" t="s">
        <v>135</v>
      </c>
      <c r="AU153" s="228" t="s">
        <v>84</v>
      </c>
      <c r="AY153" s="14" t="s">
        <v>128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94</v>
      </c>
      <c r="BM153" s="228" t="s">
        <v>805</v>
      </c>
    </row>
    <row r="154" s="2" customFormat="1" ht="24.15" customHeight="1">
      <c r="A154" s="35"/>
      <c r="B154" s="36"/>
      <c r="C154" s="230" t="s">
        <v>171</v>
      </c>
      <c r="D154" s="230" t="s">
        <v>135</v>
      </c>
      <c r="E154" s="231" t="s">
        <v>806</v>
      </c>
      <c r="F154" s="232" t="s">
        <v>807</v>
      </c>
      <c r="G154" s="233" t="s">
        <v>783</v>
      </c>
      <c r="H154" s="234">
        <v>11.597</v>
      </c>
      <c r="I154" s="235"/>
      <c r="J154" s="236">
        <f>ROUND(I154*H154,2)</f>
        <v>0</v>
      </c>
      <c r="K154" s="232" t="s">
        <v>776</v>
      </c>
      <c r="L154" s="41"/>
      <c r="M154" s="237" t="s">
        <v>1</v>
      </c>
      <c r="N154" s="238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94</v>
      </c>
      <c r="AT154" s="228" t="s">
        <v>135</v>
      </c>
      <c r="AU154" s="228" t="s">
        <v>84</v>
      </c>
      <c r="AY154" s="14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94</v>
      </c>
      <c r="BM154" s="228" t="s">
        <v>808</v>
      </c>
    </row>
    <row r="155" s="11" customFormat="1" ht="25.92" customHeight="1">
      <c r="A155" s="11"/>
      <c r="B155" s="202"/>
      <c r="C155" s="203"/>
      <c r="D155" s="204" t="s">
        <v>74</v>
      </c>
      <c r="E155" s="205" t="s">
        <v>809</v>
      </c>
      <c r="F155" s="205" t="s">
        <v>810</v>
      </c>
      <c r="G155" s="203"/>
      <c r="H155" s="203"/>
      <c r="I155" s="206"/>
      <c r="J155" s="207">
        <f>BK155</f>
        <v>0</v>
      </c>
      <c r="K155" s="203"/>
      <c r="L155" s="208"/>
      <c r="M155" s="209"/>
      <c r="N155" s="210"/>
      <c r="O155" s="210"/>
      <c r="P155" s="211">
        <f>P156+P170+P181+P200+P202+P204+P218+P240+P248+P250+P252+P257+P261+P288+P290+P295</f>
        <v>0</v>
      </c>
      <c r="Q155" s="210"/>
      <c r="R155" s="211">
        <f>R156+R170+R181+R200+R202+R204+R218+R240+R248+R250+R252+R257+R261+R288+R290+R295</f>
        <v>50.884360860000008</v>
      </c>
      <c r="S155" s="210"/>
      <c r="T155" s="212">
        <f>T156+T170+T181+T200+T202+T204+T218+T240+T248+T250+T252+T257+T261+T288+T290+T295</f>
        <v>23.709700999999999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3" t="s">
        <v>84</v>
      </c>
      <c r="AT155" s="214" t="s">
        <v>74</v>
      </c>
      <c r="AU155" s="214" t="s">
        <v>75</v>
      </c>
      <c r="AY155" s="213" t="s">
        <v>128</v>
      </c>
      <c r="BK155" s="215">
        <f>BK156+BK170+BK181+BK200+BK202+BK204+BK218+BK240+BK248+BK250+BK252+BK257+BK261+BK288+BK290+BK295</f>
        <v>0</v>
      </c>
    </row>
    <row r="156" s="11" customFormat="1" ht="22.8" customHeight="1">
      <c r="A156" s="11"/>
      <c r="B156" s="202"/>
      <c r="C156" s="203"/>
      <c r="D156" s="204" t="s">
        <v>74</v>
      </c>
      <c r="E156" s="254" t="s">
        <v>811</v>
      </c>
      <c r="F156" s="254" t="s">
        <v>812</v>
      </c>
      <c r="G156" s="203"/>
      <c r="H156" s="203"/>
      <c r="I156" s="206"/>
      <c r="J156" s="255">
        <f>BK156</f>
        <v>0</v>
      </c>
      <c r="K156" s="203"/>
      <c r="L156" s="208"/>
      <c r="M156" s="209"/>
      <c r="N156" s="210"/>
      <c r="O156" s="210"/>
      <c r="P156" s="211">
        <f>SUM(P157:P169)</f>
        <v>0</v>
      </c>
      <c r="Q156" s="210"/>
      <c r="R156" s="211">
        <f>SUM(R157:R169)</f>
        <v>0.19278879999999998</v>
      </c>
      <c r="S156" s="210"/>
      <c r="T156" s="212">
        <f>SUM(T157:T169)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3" t="s">
        <v>84</v>
      </c>
      <c r="AT156" s="214" t="s">
        <v>74</v>
      </c>
      <c r="AU156" s="214" t="s">
        <v>82</v>
      </c>
      <c r="AY156" s="213" t="s">
        <v>128</v>
      </c>
      <c r="BK156" s="215">
        <f>SUM(BK157:BK169)</f>
        <v>0</v>
      </c>
    </row>
    <row r="157" s="2" customFormat="1" ht="24.15" customHeight="1">
      <c r="A157" s="35"/>
      <c r="B157" s="36"/>
      <c r="C157" s="230" t="s">
        <v>175</v>
      </c>
      <c r="D157" s="230" t="s">
        <v>135</v>
      </c>
      <c r="E157" s="231" t="s">
        <v>813</v>
      </c>
      <c r="F157" s="232" t="s">
        <v>814</v>
      </c>
      <c r="G157" s="233" t="s">
        <v>355</v>
      </c>
      <c r="H157" s="234">
        <v>5.0979999999999999</v>
      </c>
      <c r="I157" s="235"/>
      <c r="J157" s="236">
        <f>ROUND(I157*H157,2)</f>
        <v>0</v>
      </c>
      <c r="K157" s="232" t="s">
        <v>776</v>
      </c>
      <c r="L157" s="41"/>
      <c r="M157" s="237" t="s">
        <v>1</v>
      </c>
      <c r="N157" s="238" t="s">
        <v>40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193</v>
      </c>
      <c r="AT157" s="228" t="s">
        <v>135</v>
      </c>
      <c r="AU157" s="228" t="s">
        <v>84</v>
      </c>
      <c r="AY157" s="14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193</v>
      </c>
      <c r="BM157" s="228" t="s">
        <v>815</v>
      </c>
    </row>
    <row r="158" s="2" customFormat="1" ht="16.5" customHeight="1">
      <c r="A158" s="35"/>
      <c r="B158" s="36"/>
      <c r="C158" s="216" t="s">
        <v>179</v>
      </c>
      <c r="D158" s="216" t="s">
        <v>129</v>
      </c>
      <c r="E158" s="217" t="s">
        <v>816</v>
      </c>
      <c r="F158" s="218" t="s">
        <v>817</v>
      </c>
      <c r="G158" s="219" t="s">
        <v>567</v>
      </c>
      <c r="H158" s="220">
        <v>0.002</v>
      </c>
      <c r="I158" s="221"/>
      <c r="J158" s="222">
        <f>ROUND(I158*H158,2)</f>
        <v>0</v>
      </c>
      <c r="K158" s="218" t="s">
        <v>776</v>
      </c>
      <c r="L158" s="223"/>
      <c r="M158" s="224" t="s">
        <v>1</v>
      </c>
      <c r="N158" s="225" t="s">
        <v>40</v>
      </c>
      <c r="O158" s="88"/>
      <c r="P158" s="226">
        <f>O158*H158</f>
        <v>0</v>
      </c>
      <c r="Q158" s="226">
        <v>1</v>
      </c>
      <c r="R158" s="226">
        <f>Q158*H158</f>
        <v>0.002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258</v>
      </c>
      <c r="AT158" s="228" t="s">
        <v>129</v>
      </c>
      <c r="AU158" s="228" t="s">
        <v>84</v>
      </c>
      <c r="AY158" s="14" t="s">
        <v>128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193</v>
      </c>
      <c r="BM158" s="228" t="s">
        <v>818</v>
      </c>
    </row>
    <row r="159" s="2" customFormat="1">
      <c r="A159" s="35"/>
      <c r="B159" s="36"/>
      <c r="C159" s="37"/>
      <c r="D159" s="239" t="s">
        <v>188</v>
      </c>
      <c r="E159" s="37"/>
      <c r="F159" s="240" t="s">
        <v>819</v>
      </c>
      <c r="G159" s="37"/>
      <c r="H159" s="37"/>
      <c r="I159" s="241"/>
      <c r="J159" s="37"/>
      <c r="K159" s="37"/>
      <c r="L159" s="41"/>
      <c r="M159" s="242"/>
      <c r="N159" s="243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188</v>
      </c>
      <c r="AU159" s="14" t="s">
        <v>84</v>
      </c>
    </row>
    <row r="160" s="2" customFormat="1" ht="24.15" customHeight="1">
      <c r="A160" s="35"/>
      <c r="B160" s="36"/>
      <c r="C160" s="230" t="s">
        <v>183</v>
      </c>
      <c r="D160" s="230" t="s">
        <v>135</v>
      </c>
      <c r="E160" s="231" t="s">
        <v>820</v>
      </c>
      <c r="F160" s="232" t="s">
        <v>821</v>
      </c>
      <c r="G160" s="233" t="s">
        <v>355</v>
      </c>
      <c r="H160" s="234">
        <v>5.3600000000000003</v>
      </c>
      <c r="I160" s="235"/>
      <c r="J160" s="236">
        <f>ROUND(I160*H160,2)</f>
        <v>0</v>
      </c>
      <c r="K160" s="232" t="s">
        <v>776</v>
      </c>
      <c r="L160" s="41"/>
      <c r="M160" s="237" t="s">
        <v>1</v>
      </c>
      <c r="N160" s="238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193</v>
      </c>
      <c r="AT160" s="228" t="s">
        <v>135</v>
      </c>
      <c r="AU160" s="228" t="s">
        <v>84</v>
      </c>
      <c r="AY160" s="14" t="s">
        <v>128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193</v>
      </c>
      <c r="BM160" s="228" t="s">
        <v>822</v>
      </c>
    </row>
    <row r="161" s="2" customFormat="1" ht="16.5" customHeight="1">
      <c r="A161" s="35"/>
      <c r="B161" s="36"/>
      <c r="C161" s="216" t="s">
        <v>8</v>
      </c>
      <c r="D161" s="216" t="s">
        <v>129</v>
      </c>
      <c r="E161" s="217" t="s">
        <v>816</v>
      </c>
      <c r="F161" s="218" t="s">
        <v>817</v>
      </c>
      <c r="G161" s="219" t="s">
        <v>567</v>
      </c>
      <c r="H161" s="220">
        <v>0.002</v>
      </c>
      <c r="I161" s="221"/>
      <c r="J161" s="222">
        <f>ROUND(I161*H161,2)</f>
        <v>0</v>
      </c>
      <c r="K161" s="218" t="s">
        <v>776</v>
      </c>
      <c r="L161" s="223"/>
      <c r="M161" s="224" t="s">
        <v>1</v>
      </c>
      <c r="N161" s="225" t="s">
        <v>40</v>
      </c>
      <c r="O161" s="88"/>
      <c r="P161" s="226">
        <f>O161*H161</f>
        <v>0</v>
      </c>
      <c r="Q161" s="226">
        <v>1</v>
      </c>
      <c r="R161" s="226">
        <f>Q161*H161</f>
        <v>0.002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258</v>
      </c>
      <c r="AT161" s="228" t="s">
        <v>129</v>
      </c>
      <c r="AU161" s="228" t="s">
        <v>84</v>
      </c>
      <c r="AY161" s="14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193</v>
      </c>
      <c r="BM161" s="228" t="s">
        <v>823</v>
      </c>
    </row>
    <row r="162" s="2" customFormat="1">
      <c r="A162" s="35"/>
      <c r="B162" s="36"/>
      <c r="C162" s="37"/>
      <c r="D162" s="239" t="s">
        <v>188</v>
      </c>
      <c r="E162" s="37"/>
      <c r="F162" s="240" t="s">
        <v>819</v>
      </c>
      <c r="G162" s="37"/>
      <c r="H162" s="37"/>
      <c r="I162" s="241"/>
      <c r="J162" s="37"/>
      <c r="K162" s="37"/>
      <c r="L162" s="41"/>
      <c r="M162" s="242"/>
      <c r="N162" s="243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188</v>
      </c>
      <c r="AU162" s="14" t="s">
        <v>84</v>
      </c>
    </row>
    <row r="163" s="2" customFormat="1" ht="24.15" customHeight="1">
      <c r="A163" s="35"/>
      <c r="B163" s="36"/>
      <c r="C163" s="230" t="s">
        <v>193</v>
      </c>
      <c r="D163" s="230" t="s">
        <v>135</v>
      </c>
      <c r="E163" s="231" t="s">
        <v>824</v>
      </c>
      <c r="F163" s="232" t="s">
        <v>825</v>
      </c>
      <c r="G163" s="233" t="s">
        <v>355</v>
      </c>
      <c r="H163" s="234">
        <v>10.196</v>
      </c>
      <c r="I163" s="235"/>
      <c r="J163" s="236">
        <f>ROUND(I163*H163,2)</f>
        <v>0</v>
      </c>
      <c r="K163" s="232" t="s">
        <v>776</v>
      </c>
      <c r="L163" s="41"/>
      <c r="M163" s="237" t="s">
        <v>1</v>
      </c>
      <c r="N163" s="238" t="s">
        <v>40</v>
      </c>
      <c r="O163" s="88"/>
      <c r="P163" s="226">
        <f>O163*H163</f>
        <v>0</v>
      </c>
      <c r="Q163" s="226">
        <v>0.00040000000000000002</v>
      </c>
      <c r="R163" s="226">
        <f>Q163*H163</f>
        <v>0.0040784000000000003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193</v>
      </c>
      <c r="AT163" s="228" t="s">
        <v>135</v>
      </c>
      <c r="AU163" s="228" t="s">
        <v>84</v>
      </c>
      <c r="AY163" s="14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193</v>
      </c>
      <c r="BM163" s="228" t="s">
        <v>826</v>
      </c>
    </row>
    <row r="164" s="2" customFormat="1" ht="37.8" customHeight="1">
      <c r="A164" s="35"/>
      <c r="B164" s="36"/>
      <c r="C164" s="216" t="s">
        <v>197</v>
      </c>
      <c r="D164" s="216" t="s">
        <v>129</v>
      </c>
      <c r="E164" s="217" t="s">
        <v>827</v>
      </c>
      <c r="F164" s="218" t="s">
        <v>828</v>
      </c>
      <c r="G164" s="219" t="s">
        <v>355</v>
      </c>
      <c r="H164" s="220">
        <v>11.882999999999999</v>
      </c>
      <c r="I164" s="221"/>
      <c r="J164" s="222">
        <f>ROUND(I164*H164,2)</f>
        <v>0</v>
      </c>
      <c r="K164" s="218" t="s">
        <v>776</v>
      </c>
      <c r="L164" s="223"/>
      <c r="M164" s="224" t="s">
        <v>1</v>
      </c>
      <c r="N164" s="225" t="s">
        <v>40</v>
      </c>
      <c r="O164" s="88"/>
      <c r="P164" s="226">
        <f>O164*H164</f>
        <v>0</v>
      </c>
      <c r="Q164" s="226">
        <v>0.0047999999999999996</v>
      </c>
      <c r="R164" s="226">
        <f>Q164*H164</f>
        <v>0.057038399999999989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258</v>
      </c>
      <c r="AT164" s="228" t="s">
        <v>129</v>
      </c>
      <c r="AU164" s="228" t="s">
        <v>84</v>
      </c>
      <c r="AY164" s="14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193</v>
      </c>
      <c r="BM164" s="228" t="s">
        <v>829</v>
      </c>
    </row>
    <row r="165" s="2" customFormat="1" ht="24.15" customHeight="1">
      <c r="A165" s="35"/>
      <c r="B165" s="36"/>
      <c r="C165" s="230" t="s">
        <v>201</v>
      </c>
      <c r="D165" s="230" t="s">
        <v>135</v>
      </c>
      <c r="E165" s="231" t="s">
        <v>830</v>
      </c>
      <c r="F165" s="232" t="s">
        <v>831</v>
      </c>
      <c r="G165" s="233" t="s">
        <v>355</v>
      </c>
      <c r="H165" s="234">
        <v>20.391999999999999</v>
      </c>
      <c r="I165" s="235"/>
      <c r="J165" s="236">
        <f>ROUND(I165*H165,2)</f>
        <v>0</v>
      </c>
      <c r="K165" s="232" t="s">
        <v>776</v>
      </c>
      <c r="L165" s="41"/>
      <c r="M165" s="237" t="s">
        <v>1</v>
      </c>
      <c r="N165" s="238" t="s">
        <v>40</v>
      </c>
      <c r="O165" s="88"/>
      <c r="P165" s="226">
        <f>O165*H165</f>
        <v>0</v>
      </c>
      <c r="Q165" s="226">
        <v>0.00040000000000000002</v>
      </c>
      <c r="R165" s="226">
        <f>Q165*H165</f>
        <v>0.0081568000000000005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193</v>
      </c>
      <c r="AT165" s="228" t="s">
        <v>135</v>
      </c>
      <c r="AU165" s="228" t="s">
        <v>84</v>
      </c>
      <c r="AY165" s="14" t="s">
        <v>128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193</v>
      </c>
      <c r="BM165" s="228" t="s">
        <v>832</v>
      </c>
    </row>
    <row r="166" s="2" customFormat="1" ht="37.8" customHeight="1">
      <c r="A166" s="35"/>
      <c r="B166" s="36"/>
      <c r="C166" s="216" t="s">
        <v>206</v>
      </c>
      <c r="D166" s="216" t="s">
        <v>129</v>
      </c>
      <c r="E166" s="217" t="s">
        <v>827</v>
      </c>
      <c r="F166" s="218" t="s">
        <v>828</v>
      </c>
      <c r="G166" s="219" t="s">
        <v>355</v>
      </c>
      <c r="H166" s="220">
        <v>24.899000000000001</v>
      </c>
      <c r="I166" s="221"/>
      <c r="J166" s="222">
        <f>ROUND(I166*H166,2)</f>
        <v>0</v>
      </c>
      <c r="K166" s="218" t="s">
        <v>776</v>
      </c>
      <c r="L166" s="223"/>
      <c r="M166" s="224" t="s">
        <v>1</v>
      </c>
      <c r="N166" s="225" t="s">
        <v>40</v>
      </c>
      <c r="O166" s="88"/>
      <c r="P166" s="226">
        <f>O166*H166</f>
        <v>0</v>
      </c>
      <c r="Q166" s="226">
        <v>0.0047999999999999996</v>
      </c>
      <c r="R166" s="226">
        <f>Q166*H166</f>
        <v>0.11951519999999999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258</v>
      </c>
      <c r="AT166" s="228" t="s">
        <v>129</v>
      </c>
      <c r="AU166" s="228" t="s">
        <v>84</v>
      </c>
      <c r="AY166" s="14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193</v>
      </c>
      <c r="BM166" s="228" t="s">
        <v>833</v>
      </c>
    </row>
    <row r="167" s="2" customFormat="1" ht="24.15" customHeight="1">
      <c r="A167" s="35"/>
      <c r="B167" s="36"/>
      <c r="C167" s="230" t="s">
        <v>210</v>
      </c>
      <c r="D167" s="230" t="s">
        <v>135</v>
      </c>
      <c r="E167" s="231" t="s">
        <v>834</v>
      </c>
      <c r="F167" s="232" t="s">
        <v>835</v>
      </c>
      <c r="G167" s="233" t="s">
        <v>567</v>
      </c>
      <c r="H167" s="234">
        <v>0.19300000000000001</v>
      </c>
      <c r="I167" s="235"/>
      <c r="J167" s="236">
        <f>ROUND(I167*H167,2)</f>
        <v>0</v>
      </c>
      <c r="K167" s="232" t="s">
        <v>776</v>
      </c>
      <c r="L167" s="41"/>
      <c r="M167" s="237" t="s">
        <v>1</v>
      </c>
      <c r="N167" s="238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193</v>
      </c>
      <c r="AT167" s="228" t="s">
        <v>135</v>
      </c>
      <c r="AU167" s="228" t="s">
        <v>84</v>
      </c>
      <c r="AY167" s="14" t="s">
        <v>128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193</v>
      </c>
      <c r="BM167" s="228" t="s">
        <v>836</v>
      </c>
    </row>
    <row r="168" s="2" customFormat="1" ht="24.15" customHeight="1">
      <c r="A168" s="35"/>
      <c r="B168" s="36"/>
      <c r="C168" s="230" t="s">
        <v>7</v>
      </c>
      <c r="D168" s="230" t="s">
        <v>135</v>
      </c>
      <c r="E168" s="231" t="s">
        <v>837</v>
      </c>
      <c r="F168" s="232" t="s">
        <v>838</v>
      </c>
      <c r="G168" s="233" t="s">
        <v>567</v>
      </c>
      <c r="H168" s="234">
        <v>0.19300000000000001</v>
      </c>
      <c r="I168" s="235"/>
      <c r="J168" s="236">
        <f>ROUND(I168*H168,2)</f>
        <v>0</v>
      </c>
      <c r="K168" s="232" t="s">
        <v>776</v>
      </c>
      <c r="L168" s="41"/>
      <c r="M168" s="237" t="s">
        <v>1</v>
      </c>
      <c r="N168" s="238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193</v>
      </c>
      <c r="AT168" s="228" t="s">
        <v>135</v>
      </c>
      <c r="AU168" s="228" t="s">
        <v>84</v>
      </c>
      <c r="AY168" s="14" t="s">
        <v>128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193</v>
      </c>
      <c r="BM168" s="228" t="s">
        <v>839</v>
      </c>
    </row>
    <row r="169" s="2" customFormat="1" ht="24.15" customHeight="1">
      <c r="A169" s="35"/>
      <c r="B169" s="36"/>
      <c r="C169" s="230" t="s">
        <v>217</v>
      </c>
      <c r="D169" s="230" t="s">
        <v>135</v>
      </c>
      <c r="E169" s="231" t="s">
        <v>840</v>
      </c>
      <c r="F169" s="232" t="s">
        <v>841</v>
      </c>
      <c r="G169" s="233" t="s">
        <v>567</v>
      </c>
      <c r="H169" s="234">
        <v>2.702</v>
      </c>
      <c r="I169" s="235"/>
      <c r="J169" s="236">
        <f>ROUND(I169*H169,2)</f>
        <v>0</v>
      </c>
      <c r="K169" s="232" t="s">
        <v>776</v>
      </c>
      <c r="L169" s="41"/>
      <c r="M169" s="237" t="s">
        <v>1</v>
      </c>
      <c r="N169" s="238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193</v>
      </c>
      <c r="AT169" s="228" t="s">
        <v>135</v>
      </c>
      <c r="AU169" s="228" t="s">
        <v>84</v>
      </c>
      <c r="AY169" s="14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193</v>
      </c>
      <c r="BM169" s="228" t="s">
        <v>842</v>
      </c>
    </row>
    <row r="170" s="11" customFormat="1" ht="22.8" customHeight="1">
      <c r="A170" s="11"/>
      <c r="B170" s="202"/>
      <c r="C170" s="203"/>
      <c r="D170" s="204" t="s">
        <v>74</v>
      </c>
      <c r="E170" s="254" t="s">
        <v>84</v>
      </c>
      <c r="F170" s="254" t="s">
        <v>843</v>
      </c>
      <c r="G170" s="203"/>
      <c r="H170" s="203"/>
      <c r="I170" s="206"/>
      <c r="J170" s="255">
        <f>BK170</f>
        <v>0</v>
      </c>
      <c r="K170" s="203"/>
      <c r="L170" s="208"/>
      <c r="M170" s="209"/>
      <c r="N170" s="210"/>
      <c r="O170" s="210"/>
      <c r="P170" s="211">
        <f>SUM(P171:P180)</f>
        <v>0</v>
      </c>
      <c r="Q170" s="210"/>
      <c r="R170" s="211">
        <f>SUM(R171:R180)</f>
        <v>26.300233930000001</v>
      </c>
      <c r="S170" s="210"/>
      <c r="T170" s="212">
        <f>SUM(T171:T180)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13" t="s">
        <v>82</v>
      </c>
      <c r="AT170" s="214" t="s">
        <v>74</v>
      </c>
      <c r="AU170" s="214" t="s">
        <v>82</v>
      </c>
      <c r="AY170" s="213" t="s">
        <v>128</v>
      </c>
      <c r="BK170" s="215">
        <f>SUM(BK171:BK180)</f>
        <v>0</v>
      </c>
    </row>
    <row r="171" s="2" customFormat="1" ht="24.15" customHeight="1">
      <c r="A171" s="35"/>
      <c r="B171" s="36"/>
      <c r="C171" s="230" t="s">
        <v>221</v>
      </c>
      <c r="D171" s="230" t="s">
        <v>135</v>
      </c>
      <c r="E171" s="231" t="s">
        <v>844</v>
      </c>
      <c r="F171" s="232" t="s">
        <v>845</v>
      </c>
      <c r="G171" s="233" t="s">
        <v>783</v>
      </c>
      <c r="H171" s="234">
        <v>7.4720000000000004</v>
      </c>
      <c r="I171" s="235"/>
      <c r="J171" s="236">
        <f>ROUND(I171*H171,2)</f>
        <v>0</v>
      </c>
      <c r="K171" s="232" t="s">
        <v>776</v>
      </c>
      <c r="L171" s="41"/>
      <c r="M171" s="237" t="s">
        <v>1</v>
      </c>
      <c r="N171" s="238" t="s">
        <v>40</v>
      </c>
      <c r="O171" s="88"/>
      <c r="P171" s="226">
        <f>O171*H171</f>
        <v>0</v>
      </c>
      <c r="Q171" s="226">
        <v>2.1600000000000001</v>
      </c>
      <c r="R171" s="226">
        <f>Q171*H171</f>
        <v>16.139520000000001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94</v>
      </c>
      <c r="AT171" s="228" t="s">
        <v>135</v>
      </c>
      <c r="AU171" s="228" t="s">
        <v>84</v>
      </c>
      <c r="AY171" s="14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94</v>
      </c>
      <c r="BM171" s="228" t="s">
        <v>846</v>
      </c>
    </row>
    <row r="172" s="2" customFormat="1" ht="16.5" customHeight="1">
      <c r="A172" s="35"/>
      <c r="B172" s="36"/>
      <c r="C172" s="230" t="s">
        <v>225</v>
      </c>
      <c r="D172" s="230" t="s">
        <v>135</v>
      </c>
      <c r="E172" s="231" t="s">
        <v>847</v>
      </c>
      <c r="F172" s="232" t="s">
        <v>848</v>
      </c>
      <c r="G172" s="233" t="s">
        <v>783</v>
      </c>
      <c r="H172" s="234">
        <v>1.5289999999999999</v>
      </c>
      <c r="I172" s="235"/>
      <c r="J172" s="236">
        <f>ROUND(I172*H172,2)</f>
        <v>0</v>
      </c>
      <c r="K172" s="232" t="s">
        <v>776</v>
      </c>
      <c r="L172" s="41"/>
      <c r="M172" s="237" t="s">
        <v>1</v>
      </c>
      <c r="N172" s="238" t="s">
        <v>40</v>
      </c>
      <c r="O172" s="88"/>
      <c r="P172" s="226">
        <f>O172*H172</f>
        <v>0</v>
      </c>
      <c r="Q172" s="226">
        <v>2.5018699999999998</v>
      </c>
      <c r="R172" s="226">
        <f>Q172*H172</f>
        <v>3.8253592299999997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94</v>
      </c>
      <c r="AT172" s="228" t="s">
        <v>135</v>
      </c>
      <c r="AU172" s="228" t="s">
        <v>84</v>
      </c>
      <c r="AY172" s="14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94</v>
      </c>
      <c r="BM172" s="228" t="s">
        <v>849</v>
      </c>
    </row>
    <row r="173" s="2" customFormat="1" ht="16.5" customHeight="1">
      <c r="A173" s="35"/>
      <c r="B173" s="36"/>
      <c r="C173" s="230" t="s">
        <v>229</v>
      </c>
      <c r="D173" s="230" t="s">
        <v>135</v>
      </c>
      <c r="E173" s="231" t="s">
        <v>850</v>
      </c>
      <c r="F173" s="232" t="s">
        <v>851</v>
      </c>
      <c r="G173" s="233" t="s">
        <v>355</v>
      </c>
      <c r="H173" s="234">
        <v>2.5449999999999999</v>
      </c>
      <c r="I173" s="235"/>
      <c r="J173" s="236">
        <f>ROUND(I173*H173,2)</f>
        <v>0</v>
      </c>
      <c r="K173" s="232" t="s">
        <v>776</v>
      </c>
      <c r="L173" s="41"/>
      <c r="M173" s="237" t="s">
        <v>1</v>
      </c>
      <c r="N173" s="238" t="s">
        <v>40</v>
      </c>
      <c r="O173" s="88"/>
      <c r="P173" s="226">
        <f>O173*H173</f>
        <v>0</v>
      </c>
      <c r="Q173" s="226">
        <v>0.00247</v>
      </c>
      <c r="R173" s="226">
        <f>Q173*H173</f>
        <v>0.0062861499999999999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94</v>
      </c>
      <c r="AT173" s="228" t="s">
        <v>135</v>
      </c>
      <c r="AU173" s="228" t="s">
        <v>84</v>
      </c>
      <c r="AY173" s="14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94</v>
      </c>
      <c r="BM173" s="228" t="s">
        <v>852</v>
      </c>
    </row>
    <row r="174" s="2" customFormat="1" ht="16.5" customHeight="1">
      <c r="A174" s="35"/>
      <c r="B174" s="36"/>
      <c r="C174" s="230" t="s">
        <v>234</v>
      </c>
      <c r="D174" s="230" t="s">
        <v>135</v>
      </c>
      <c r="E174" s="231" t="s">
        <v>853</v>
      </c>
      <c r="F174" s="232" t="s">
        <v>854</v>
      </c>
      <c r="G174" s="233" t="s">
        <v>355</v>
      </c>
      <c r="H174" s="234">
        <v>2.5449999999999999</v>
      </c>
      <c r="I174" s="235"/>
      <c r="J174" s="236">
        <f>ROUND(I174*H174,2)</f>
        <v>0</v>
      </c>
      <c r="K174" s="232" t="s">
        <v>776</v>
      </c>
      <c r="L174" s="41"/>
      <c r="M174" s="237" t="s">
        <v>1</v>
      </c>
      <c r="N174" s="238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94</v>
      </c>
      <c r="AT174" s="228" t="s">
        <v>135</v>
      </c>
      <c r="AU174" s="228" t="s">
        <v>84</v>
      </c>
      <c r="AY174" s="14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94</v>
      </c>
      <c r="BM174" s="228" t="s">
        <v>855</v>
      </c>
    </row>
    <row r="175" s="2" customFormat="1" ht="16.5" customHeight="1">
      <c r="A175" s="35"/>
      <c r="B175" s="36"/>
      <c r="C175" s="230" t="s">
        <v>238</v>
      </c>
      <c r="D175" s="230" t="s">
        <v>135</v>
      </c>
      <c r="E175" s="231" t="s">
        <v>856</v>
      </c>
      <c r="F175" s="232" t="s">
        <v>857</v>
      </c>
      <c r="G175" s="233" t="s">
        <v>783</v>
      </c>
      <c r="H175" s="234">
        <v>0.97499999999999998</v>
      </c>
      <c r="I175" s="235"/>
      <c r="J175" s="236">
        <f>ROUND(I175*H175,2)</f>
        <v>0</v>
      </c>
      <c r="K175" s="232" t="s">
        <v>776</v>
      </c>
      <c r="L175" s="41"/>
      <c r="M175" s="237" t="s">
        <v>1</v>
      </c>
      <c r="N175" s="238" t="s">
        <v>40</v>
      </c>
      <c r="O175" s="88"/>
      <c r="P175" s="226">
        <f>O175*H175</f>
        <v>0</v>
      </c>
      <c r="Q175" s="226">
        <v>2.5018699999999998</v>
      </c>
      <c r="R175" s="226">
        <f>Q175*H175</f>
        <v>2.4393232499999997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94</v>
      </c>
      <c r="AT175" s="228" t="s">
        <v>135</v>
      </c>
      <c r="AU175" s="228" t="s">
        <v>84</v>
      </c>
      <c r="AY175" s="14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94</v>
      </c>
      <c r="BM175" s="228" t="s">
        <v>858</v>
      </c>
    </row>
    <row r="176" s="2" customFormat="1" ht="16.5" customHeight="1">
      <c r="A176" s="35"/>
      <c r="B176" s="36"/>
      <c r="C176" s="230" t="s">
        <v>242</v>
      </c>
      <c r="D176" s="230" t="s">
        <v>135</v>
      </c>
      <c r="E176" s="231" t="s">
        <v>859</v>
      </c>
      <c r="F176" s="232" t="s">
        <v>860</v>
      </c>
      <c r="G176" s="233" t="s">
        <v>355</v>
      </c>
      <c r="H176" s="234">
        <v>5.4000000000000004</v>
      </c>
      <c r="I176" s="235"/>
      <c r="J176" s="236">
        <f>ROUND(I176*H176,2)</f>
        <v>0</v>
      </c>
      <c r="K176" s="232" t="s">
        <v>776</v>
      </c>
      <c r="L176" s="41"/>
      <c r="M176" s="237" t="s">
        <v>1</v>
      </c>
      <c r="N176" s="238" t="s">
        <v>40</v>
      </c>
      <c r="O176" s="88"/>
      <c r="P176" s="226">
        <f>O176*H176</f>
        <v>0</v>
      </c>
      <c r="Q176" s="226">
        <v>0.0026900000000000001</v>
      </c>
      <c r="R176" s="226">
        <f>Q176*H176</f>
        <v>0.014526000000000003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94</v>
      </c>
      <c r="AT176" s="228" t="s">
        <v>135</v>
      </c>
      <c r="AU176" s="228" t="s">
        <v>84</v>
      </c>
      <c r="AY176" s="14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94</v>
      </c>
      <c r="BM176" s="228" t="s">
        <v>861</v>
      </c>
    </row>
    <row r="177" s="2" customFormat="1" ht="16.5" customHeight="1">
      <c r="A177" s="35"/>
      <c r="B177" s="36"/>
      <c r="C177" s="230" t="s">
        <v>246</v>
      </c>
      <c r="D177" s="230" t="s">
        <v>135</v>
      </c>
      <c r="E177" s="231" t="s">
        <v>862</v>
      </c>
      <c r="F177" s="232" t="s">
        <v>863</v>
      </c>
      <c r="G177" s="233" t="s">
        <v>355</v>
      </c>
      <c r="H177" s="234">
        <v>5.4000000000000004</v>
      </c>
      <c r="I177" s="235"/>
      <c r="J177" s="236">
        <f>ROUND(I177*H177,2)</f>
        <v>0</v>
      </c>
      <c r="K177" s="232" t="s">
        <v>776</v>
      </c>
      <c r="L177" s="41"/>
      <c r="M177" s="237" t="s">
        <v>1</v>
      </c>
      <c r="N177" s="238" t="s">
        <v>40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94</v>
      </c>
      <c r="AT177" s="228" t="s">
        <v>135</v>
      </c>
      <c r="AU177" s="228" t="s">
        <v>84</v>
      </c>
      <c r="AY177" s="14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94</v>
      </c>
      <c r="BM177" s="228" t="s">
        <v>864</v>
      </c>
    </row>
    <row r="178" s="2" customFormat="1" ht="16.5" customHeight="1">
      <c r="A178" s="35"/>
      <c r="B178" s="36"/>
      <c r="C178" s="230" t="s">
        <v>250</v>
      </c>
      <c r="D178" s="230" t="s">
        <v>135</v>
      </c>
      <c r="E178" s="231" t="s">
        <v>865</v>
      </c>
      <c r="F178" s="232" t="s">
        <v>866</v>
      </c>
      <c r="G178" s="233" t="s">
        <v>783</v>
      </c>
      <c r="H178" s="234">
        <v>1.534</v>
      </c>
      <c r="I178" s="235"/>
      <c r="J178" s="236">
        <f>ROUND(I178*H178,2)</f>
        <v>0</v>
      </c>
      <c r="K178" s="232" t="s">
        <v>776</v>
      </c>
      <c r="L178" s="41"/>
      <c r="M178" s="237" t="s">
        <v>1</v>
      </c>
      <c r="N178" s="238" t="s">
        <v>40</v>
      </c>
      <c r="O178" s="88"/>
      <c r="P178" s="226">
        <f>O178*H178</f>
        <v>0</v>
      </c>
      <c r="Q178" s="226">
        <v>2.5018699999999998</v>
      </c>
      <c r="R178" s="226">
        <f>Q178*H178</f>
        <v>3.8378685799999999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94</v>
      </c>
      <c r="AT178" s="228" t="s">
        <v>135</v>
      </c>
      <c r="AU178" s="228" t="s">
        <v>84</v>
      </c>
      <c r="AY178" s="14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94</v>
      </c>
      <c r="BM178" s="228" t="s">
        <v>867</v>
      </c>
    </row>
    <row r="179" s="2" customFormat="1" ht="16.5" customHeight="1">
      <c r="A179" s="35"/>
      <c r="B179" s="36"/>
      <c r="C179" s="230" t="s">
        <v>254</v>
      </c>
      <c r="D179" s="230" t="s">
        <v>135</v>
      </c>
      <c r="E179" s="231" t="s">
        <v>868</v>
      </c>
      <c r="F179" s="232" t="s">
        <v>869</v>
      </c>
      <c r="G179" s="233" t="s">
        <v>355</v>
      </c>
      <c r="H179" s="234">
        <v>14.148</v>
      </c>
      <c r="I179" s="235"/>
      <c r="J179" s="236">
        <f>ROUND(I179*H179,2)</f>
        <v>0</v>
      </c>
      <c r="K179" s="232" t="s">
        <v>776</v>
      </c>
      <c r="L179" s="41"/>
      <c r="M179" s="237" t="s">
        <v>1</v>
      </c>
      <c r="N179" s="238" t="s">
        <v>40</v>
      </c>
      <c r="O179" s="88"/>
      <c r="P179" s="226">
        <f>O179*H179</f>
        <v>0</v>
      </c>
      <c r="Q179" s="226">
        <v>0.00264</v>
      </c>
      <c r="R179" s="226">
        <f>Q179*H179</f>
        <v>0.037350719999999997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94</v>
      </c>
      <c r="AT179" s="228" t="s">
        <v>135</v>
      </c>
      <c r="AU179" s="228" t="s">
        <v>84</v>
      </c>
      <c r="AY179" s="14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94</v>
      </c>
      <c r="BM179" s="228" t="s">
        <v>870</v>
      </c>
    </row>
    <row r="180" s="2" customFormat="1" ht="16.5" customHeight="1">
      <c r="A180" s="35"/>
      <c r="B180" s="36"/>
      <c r="C180" s="230" t="s">
        <v>258</v>
      </c>
      <c r="D180" s="230" t="s">
        <v>135</v>
      </c>
      <c r="E180" s="231" t="s">
        <v>871</v>
      </c>
      <c r="F180" s="232" t="s">
        <v>872</v>
      </c>
      <c r="G180" s="233" t="s">
        <v>355</v>
      </c>
      <c r="H180" s="234">
        <v>14.183999999999999</v>
      </c>
      <c r="I180" s="235"/>
      <c r="J180" s="236">
        <f>ROUND(I180*H180,2)</f>
        <v>0</v>
      </c>
      <c r="K180" s="232" t="s">
        <v>776</v>
      </c>
      <c r="L180" s="41"/>
      <c r="M180" s="237" t="s">
        <v>1</v>
      </c>
      <c r="N180" s="238" t="s">
        <v>40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94</v>
      </c>
      <c r="AT180" s="228" t="s">
        <v>135</v>
      </c>
      <c r="AU180" s="228" t="s">
        <v>84</v>
      </c>
      <c r="AY180" s="14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94</v>
      </c>
      <c r="BM180" s="228" t="s">
        <v>873</v>
      </c>
    </row>
    <row r="181" s="11" customFormat="1" ht="22.8" customHeight="1">
      <c r="A181" s="11"/>
      <c r="B181" s="202"/>
      <c r="C181" s="203"/>
      <c r="D181" s="204" t="s">
        <v>74</v>
      </c>
      <c r="E181" s="254" t="s">
        <v>91</v>
      </c>
      <c r="F181" s="254" t="s">
        <v>874</v>
      </c>
      <c r="G181" s="203"/>
      <c r="H181" s="203"/>
      <c r="I181" s="206"/>
      <c r="J181" s="255">
        <f>BK181</f>
        <v>0</v>
      </c>
      <c r="K181" s="203"/>
      <c r="L181" s="208"/>
      <c r="M181" s="209"/>
      <c r="N181" s="210"/>
      <c r="O181" s="210"/>
      <c r="P181" s="211">
        <f>SUM(P182:P199)</f>
        <v>0</v>
      </c>
      <c r="Q181" s="210"/>
      <c r="R181" s="211">
        <f>SUM(R182:R199)</f>
        <v>15.124769389999999</v>
      </c>
      <c r="S181" s="210"/>
      <c r="T181" s="212">
        <f>SUM(T182:T199)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13" t="s">
        <v>82</v>
      </c>
      <c r="AT181" s="214" t="s">
        <v>74</v>
      </c>
      <c r="AU181" s="214" t="s">
        <v>82</v>
      </c>
      <c r="AY181" s="213" t="s">
        <v>128</v>
      </c>
      <c r="BK181" s="215">
        <f>SUM(BK182:BK199)</f>
        <v>0</v>
      </c>
    </row>
    <row r="182" s="2" customFormat="1" ht="24.15" customHeight="1">
      <c r="A182" s="35"/>
      <c r="B182" s="36"/>
      <c r="C182" s="230" t="s">
        <v>262</v>
      </c>
      <c r="D182" s="230" t="s">
        <v>135</v>
      </c>
      <c r="E182" s="231" t="s">
        <v>875</v>
      </c>
      <c r="F182" s="232" t="s">
        <v>876</v>
      </c>
      <c r="G182" s="233" t="s">
        <v>355</v>
      </c>
      <c r="H182" s="234">
        <v>5.3600000000000003</v>
      </c>
      <c r="I182" s="235"/>
      <c r="J182" s="236">
        <f>ROUND(I182*H182,2)</f>
        <v>0</v>
      </c>
      <c r="K182" s="232" t="s">
        <v>776</v>
      </c>
      <c r="L182" s="41"/>
      <c r="M182" s="237" t="s">
        <v>1</v>
      </c>
      <c r="N182" s="238" t="s">
        <v>40</v>
      </c>
      <c r="O182" s="88"/>
      <c r="P182" s="226">
        <f>O182*H182</f>
        <v>0</v>
      </c>
      <c r="Q182" s="226">
        <v>0.26021</v>
      </c>
      <c r="R182" s="226">
        <f>Q182*H182</f>
        <v>1.3947256000000001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94</v>
      </c>
      <c r="AT182" s="228" t="s">
        <v>135</v>
      </c>
      <c r="AU182" s="228" t="s">
        <v>84</v>
      </c>
      <c r="AY182" s="14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94</v>
      </c>
      <c r="BM182" s="228" t="s">
        <v>877</v>
      </c>
    </row>
    <row r="183" s="2" customFormat="1" ht="21.75" customHeight="1">
      <c r="A183" s="35"/>
      <c r="B183" s="36"/>
      <c r="C183" s="230" t="s">
        <v>266</v>
      </c>
      <c r="D183" s="230" t="s">
        <v>135</v>
      </c>
      <c r="E183" s="231" t="s">
        <v>878</v>
      </c>
      <c r="F183" s="232" t="s">
        <v>879</v>
      </c>
      <c r="G183" s="233" t="s">
        <v>132</v>
      </c>
      <c r="H183" s="234">
        <v>1</v>
      </c>
      <c r="I183" s="235"/>
      <c r="J183" s="236">
        <f>ROUND(I183*H183,2)</f>
        <v>0</v>
      </c>
      <c r="K183" s="232" t="s">
        <v>776</v>
      </c>
      <c r="L183" s="41"/>
      <c r="M183" s="237" t="s">
        <v>1</v>
      </c>
      <c r="N183" s="238" t="s">
        <v>40</v>
      </c>
      <c r="O183" s="88"/>
      <c r="P183" s="226">
        <f>O183*H183</f>
        <v>0</v>
      </c>
      <c r="Q183" s="226">
        <v>0.021260000000000001</v>
      </c>
      <c r="R183" s="226">
        <f>Q183*H183</f>
        <v>0.021260000000000001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94</v>
      </c>
      <c r="AT183" s="228" t="s">
        <v>135</v>
      </c>
      <c r="AU183" s="228" t="s">
        <v>84</v>
      </c>
      <c r="AY183" s="14" t="s">
        <v>128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94</v>
      </c>
      <c r="BM183" s="228" t="s">
        <v>880</v>
      </c>
    </row>
    <row r="184" s="2" customFormat="1" ht="21.75" customHeight="1">
      <c r="A184" s="35"/>
      <c r="B184" s="36"/>
      <c r="C184" s="230" t="s">
        <v>270</v>
      </c>
      <c r="D184" s="230" t="s">
        <v>135</v>
      </c>
      <c r="E184" s="231" t="s">
        <v>881</v>
      </c>
      <c r="F184" s="232" t="s">
        <v>882</v>
      </c>
      <c r="G184" s="233" t="s">
        <v>132</v>
      </c>
      <c r="H184" s="234">
        <v>1</v>
      </c>
      <c r="I184" s="235"/>
      <c r="J184" s="236">
        <f>ROUND(I184*H184,2)</f>
        <v>0</v>
      </c>
      <c r="K184" s="232" t="s">
        <v>776</v>
      </c>
      <c r="L184" s="41"/>
      <c r="M184" s="237" t="s">
        <v>1</v>
      </c>
      <c r="N184" s="238" t="s">
        <v>40</v>
      </c>
      <c r="O184" s="88"/>
      <c r="P184" s="226">
        <f>O184*H184</f>
        <v>0</v>
      </c>
      <c r="Q184" s="226">
        <v>0.047759999999999997</v>
      </c>
      <c r="R184" s="226">
        <f>Q184*H184</f>
        <v>0.047759999999999997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94</v>
      </c>
      <c r="AT184" s="228" t="s">
        <v>135</v>
      </c>
      <c r="AU184" s="228" t="s">
        <v>84</v>
      </c>
      <c r="AY184" s="14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94</v>
      </c>
      <c r="BM184" s="228" t="s">
        <v>883</v>
      </c>
    </row>
    <row r="185" s="2" customFormat="1" ht="33" customHeight="1">
      <c r="A185" s="35"/>
      <c r="B185" s="36"/>
      <c r="C185" s="230" t="s">
        <v>274</v>
      </c>
      <c r="D185" s="230" t="s">
        <v>135</v>
      </c>
      <c r="E185" s="231" t="s">
        <v>884</v>
      </c>
      <c r="F185" s="232" t="s">
        <v>885</v>
      </c>
      <c r="G185" s="233" t="s">
        <v>567</v>
      </c>
      <c r="H185" s="234">
        <v>0.085999999999999993</v>
      </c>
      <c r="I185" s="235"/>
      <c r="J185" s="236">
        <f>ROUND(I185*H185,2)</f>
        <v>0</v>
      </c>
      <c r="K185" s="232" t="s">
        <v>776</v>
      </c>
      <c r="L185" s="41"/>
      <c r="M185" s="237" t="s">
        <v>1</v>
      </c>
      <c r="N185" s="238" t="s">
        <v>40</v>
      </c>
      <c r="O185" s="88"/>
      <c r="P185" s="226">
        <f>O185*H185</f>
        <v>0</v>
      </c>
      <c r="Q185" s="226">
        <v>0.019539999999999998</v>
      </c>
      <c r="R185" s="226">
        <f>Q185*H185</f>
        <v>0.0016804399999999996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94</v>
      </c>
      <c r="AT185" s="228" t="s">
        <v>135</v>
      </c>
      <c r="AU185" s="228" t="s">
        <v>84</v>
      </c>
      <c r="AY185" s="14" t="s">
        <v>128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94</v>
      </c>
      <c r="BM185" s="228" t="s">
        <v>886</v>
      </c>
    </row>
    <row r="186" s="2" customFormat="1" ht="24.15" customHeight="1">
      <c r="A186" s="35"/>
      <c r="B186" s="36"/>
      <c r="C186" s="216" t="s">
        <v>278</v>
      </c>
      <c r="D186" s="216" t="s">
        <v>129</v>
      </c>
      <c r="E186" s="217" t="s">
        <v>887</v>
      </c>
      <c r="F186" s="218" t="s">
        <v>888</v>
      </c>
      <c r="G186" s="219" t="s">
        <v>567</v>
      </c>
      <c r="H186" s="220">
        <v>0.025000000000000001</v>
      </c>
      <c r="I186" s="221"/>
      <c r="J186" s="222">
        <f>ROUND(I186*H186,2)</f>
        <v>0</v>
      </c>
      <c r="K186" s="218" t="s">
        <v>776</v>
      </c>
      <c r="L186" s="223"/>
      <c r="M186" s="224" t="s">
        <v>1</v>
      </c>
      <c r="N186" s="225" t="s">
        <v>40</v>
      </c>
      <c r="O186" s="88"/>
      <c r="P186" s="226">
        <f>O186*H186</f>
        <v>0</v>
      </c>
      <c r="Q186" s="226">
        <v>1</v>
      </c>
      <c r="R186" s="226">
        <f>Q186*H186</f>
        <v>0.025000000000000001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133</v>
      </c>
      <c r="AT186" s="228" t="s">
        <v>129</v>
      </c>
      <c r="AU186" s="228" t="s">
        <v>84</v>
      </c>
      <c r="AY186" s="14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94</v>
      </c>
      <c r="BM186" s="228" t="s">
        <v>889</v>
      </c>
    </row>
    <row r="187" s="2" customFormat="1">
      <c r="A187" s="35"/>
      <c r="B187" s="36"/>
      <c r="C187" s="37"/>
      <c r="D187" s="239" t="s">
        <v>188</v>
      </c>
      <c r="E187" s="37"/>
      <c r="F187" s="240" t="s">
        <v>890</v>
      </c>
      <c r="G187" s="37"/>
      <c r="H187" s="37"/>
      <c r="I187" s="241"/>
      <c r="J187" s="37"/>
      <c r="K187" s="37"/>
      <c r="L187" s="41"/>
      <c r="M187" s="242"/>
      <c r="N187" s="243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188</v>
      </c>
      <c r="AU187" s="14" t="s">
        <v>84</v>
      </c>
    </row>
    <row r="188" s="2" customFormat="1" ht="24.15" customHeight="1">
      <c r="A188" s="35"/>
      <c r="B188" s="36"/>
      <c r="C188" s="216" t="s">
        <v>282</v>
      </c>
      <c r="D188" s="216" t="s">
        <v>129</v>
      </c>
      <c r="E188" s="217" t="s">
        <v>891</v>
      </c>
      <c r="F188" s="218" t="s">
        <v>892</v>
      </c>
      <c r="G188" s="219" t="s">
        <v>567</v>
      </c>
      <c r="H188" s="220">
        <v>0.060999999999999999</v>
      </c>
      <c r="I188" s="221"/>
      <c r="J188" s="222">
        <f>ROUND(I188*H188,2)</f>
        <v>0</v>
      </c>
      <c r="K188" s="218" t="s">
        <v>776</v>
      </c>
      <c r="L188" s="223"/>
      <c r="M188" s="224" t="s">
        <v>1</v>
      </c>
      <c r="N188" s="225" t="s">
        <v>40</v>
      </c>
      <c r="O188" s="88"/>
      <c r="P188" s="226">
        <f>O188*H188</f>
        <v>0</v>
      </c>
      <c r="Q188" s="226">
        <v>1</v>
      </c>
      <c r="R188" s="226">
        <f>Q188*H188</f>
        <v>0.060999999999999999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133</v>
      </c>
      <c r="AT188" s="228" t="s">
        <v>129</v>
      </c>
      <c r="AU188" s="228" t="s">
        <v>84</v>
      </c>
      <c r="AY188" s="14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94</v>
      </c>
      <c r="BM188" s="228" t="s">
        <v>893</v>
      </c>
    </row>
    <row r="189" s="2" customFormat="1">
      <c r="A189" s="35"/>
      <c r="B189" s="36"/>
      <c r="C189" s="37"/>
      <c r="D189" s="239" t="s">
        <v>188</v>
      </c>
      <c r="E189" s="37"/>
      <c r="F189" s="240" t="s">
        <v>894</v>
      </c>
      <c r="G189" s="37"/>
      <c r="H189" s="37"/>
      <c r="I189" s="241"/>
      <c r="J189" s="37"/>
      <c r="K189" s="37"/>
      <c r="L189" s="41"/>
      <c r="M189" s="242"/>
      <c r="N189" s="243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188</v>
      </c>
      <c r="AU189" s="14" t="s">
        <v>84</v>
      </c>
    </row>
    <row r="190" s="2" customFormat="1" ht="37.8" customHeight="1">
      <c r="A190" s="35"/>
      <c r="B190" s="36"/>
      <c r="C190" s="230" t="s">
        <v>286</v>
      </c>
      <c r="D190" s="230" t="s">
        <v>135</v>
      </c>
      <c r="E190" s="231" t="s">
        <v>895</v>
      </c>
      <c r="F190" s="232" t="s">
        <v>896</v>
      </c>
      <c r="G190" s="233" t="s">
        <v>567</v>
      </c>
      <c r="H190" s="234">
        <v>0.17499999999999999</v>
      </c>
      <c r="I190" s="235"/>
      <c r="J190" s="236">
        <f>ROUND(I190*H190,2)</f>
        <v>0</v>
      </c>
      <c r="K190" s="232" t="s">
        <v>776</v>
      </c>
      <c r="L190" s="41"/>
      <c r="M190" s="237" t="s">
        <v>1</v>
      </c>
      <c r="N190" s="238" t="s">
        <v>40</v>
      </c>
      <c r="O190" s="88"/>
      <c r="P190" s="226">
        <f>O190*H190</f>
        <v>0</v>
      </c>
      <c r="Q190" s="226">
        <v>0.017090000000000001</v>
      </c>
      <c r="R190" s="226">
        <f>Q190*H190</f>
        <v>0.0029907499999999999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94</v>
      </c>
      <c r="AT190" s="228" t="s">
        <v>135</v>
      </c>
      <c r="AU190" s="228" t="s">
        <v>84</v>
      </c>
      <c r="AY190" s="14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94</v>
      </c>
      <c r="BM190" s="228" t="s">
        <v>897</v>
      </c>
    </row>
    <row r="191" s="2" customFormat="1" ht="24.15" customHeight="1">
      <c r="A191" s="35"/>
      <c r="B191" s="36"/>
      <c r="C191" s="216" t="s">
        <v>290</v>
      </c>
      <c r="D191" s="216" t="s">
        <v>129</v>
      </c>
      <c r="E191" s="217" t="s">
        <v>898</v>
      </c>
      <c r="F191" s="218" t="s">
        <v>899</v>
      </c>
      <c r="G191" s="219" t="s">
        <v>567</v>
      </c>
      <c r="H191" s="220">
        <v>0.17499999999999999</v>
      </c>
      <c r="I191" s="221"/>
      <c r="J191" s="222">
        <f>ROUND(I191*H191,2)</f>
        <v>0</v>
      </c>
      <c r="K191" s="218" t="s">
        <v>776</v>
      </c>
      <c r="L191" s="223"/>
      <c r="M191" s="224" t="s">
        <v>1</v>
      </c>
      <c r="N191" s="225" t="s">
        <v>40</v>
      </c>
      <c r="O191" s="88"/>
      <c r="P191" s="226">
        <f>O191*H191</f>
        <v>0</v>
      </c>
      <c r="Q191" s="226">
        <v>1</v>
      </c>
      <c r="R191" s="226">
        <f>Q191*H191</f>
        <v>0.17499999999999999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133</v>
      </c>
      <c r="AT191" s="228" t="s">
        <v>129</v>
      </c>
      <c r="AU191" s="228" t="s">
        <v>84</v>
      </c>
      <c r="AY191" s="14" t="s">
        <v>128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94</v>
      </c>
      <c r="BM191" s="228" t="s">
        <v>900</v>
      </c>
    </row>
    <row r="192" s="2" customFormat="1">
      <c r="A192" s="35"/>
      <c r="B192" s="36"/>
      <c r="C192" s="37"/>
      <c r="D192" s="239" t="s">
        <v>188</v>
      </c>
      <c r="E192" s="37"/>
      <c r="F192" s="240" t="s">
        <v>901</v>
      </c>
      <c r="G192" s="37"/>
      <c r="H192" s="37"/>
      <c r="I192" s="241"/>
      <c r="J192" s="37"/>
      <c r="K192" s="37"/>
      <c r="L192" s="41"/>
      <c r="M192" s="242"/>
      <c r="N192" s="243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188</v>
      </c>
      <c r="AU192" s="14" t="s">
        <v>84</v>
      </c>
    </row>
    <row r="193" s="2" customFormat="1" ht="24.15" customHeight="1">
      <c r="A193" s="35"/>
      <c r="B193" s="36"/>
      <c r="C193" s="230" t="s">
        <v>294</v>
      </c>
      <c r="D193" s="230" t="s">
        <v>135</v>
      </c>
      <c r="E193" s="231" t="s">
        <v>902</v>
      </c>
      <c r="F193" s="232" t="s">
        <v>903</v>
      </c>
      <c r="G193" s="233" t="s">
        <v>355</v>
      </c>
      <c r="H193" s="234">
        <v>5.3600000000000003</v>
      </c>
      <c r="I193" s="235"/>
      <c r="J193" s="236">
        <f>ROUND(I193*H193,2)</f>
        <v>0</v>
      </c>
      <c r="K193" s="232" t="s">
        <v>776</v>
      </c>
      <c r="L193" s="41"/>
      <c r="M193" s="237" t="s">
        <v>1</v>
      </c>
      <c r="N193" s="238" t="s">
        <v>40</v>
      </c>
      <c r="O193" s="88"/>
      <c r="P193" s="226">
        <f>O193*H193</f>
        <v>0</v>
      </c>
      <c r="Q193" s="226">
        <v>0.14605000000000001</v>
      </c>
      <c r="R193" s="226">
        <f>Q193*H193</f>
        <v>0.78282800000000008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94</v>
      </c>
      <c r="AT193" s="228" t="s">
        <v>135</v>
      </c>
      <c r="AU193" s="228" t="s">
        <v>84</v>
      </c>
      <c r="AY193" s="14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94</v>
      </c>
      <c r="BM193" s="228" t="s">
        <v>904</v>
      </c>
    </row>
    <row r="194" s="2" customFormat="1" ht="24.15" customHeight="1">
      <c r="A194" s="35"/>
      <c r="B194" s="36"/>
      <c r="C194" s="230" t="s">
        <v>298</v>
      </c>
      <c r="D194" s="230" t="s">
        <v>135</v>
      </c>
      <c r="E194" s="231" t="s">
        <v>905</v>
      </c>
      <c r="F194" s="232" t="s">
        <v>906</v>
      </c>
      <c r="G194" s="233" t="s">
        <v>355</v>
      </c>
      <c r="H194" s="234">
        <v>17.815999999999999</v>
      </c>
      <c r="I194" s="235"/>
      <c r="J194" s="236">
        <f>ROUND(I194*H194,2)</f>
        <v>0</v>
      </c>
      <c r="K194" s="232" t="s">
        <v>776</v>
      </c>
      <c r="L194" s="41"/>
      <c r="M194" s="237" t="s">
        <v>1</v>
      </c>
      <c r="N194" s="238" t="s">
        <v>40</v>
      </c>
      <c r="O194" s="88"/>
      <c r="P194" s="226">
        <f>O194*H194</f>
        <v>0</v>
      </c>
      <c r="Q194" s="226">
        <v>0.14605000000000001</v>
      </c>
      <c r="R194" s="226">
        <f>Q194*H194</f>
        <v>2.6020268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94</v>
      </c>
      <c r="AT194" s="228" t="s">
        <v>135</v>
      </c>
      <c r="AU194" s="228" t="s">
        <v>84</v>
      </c>
      <c r="AY194" s="14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94</v>
      </c>
      <c r="BM194" s="228" t="s">
        <v>907</v>
      </c>
    </row>
    <row r="195" s="2" customFormat="1" ht="16.5" customHeight="1">
      <c r="A195" s="35"/>
      <c r="B195" s="36"/>
      <c r="C195" s="230" t="s">
        <v>302</v>
      </c>
      <c r="D195" s="230" t="s">
        <v>135</v>
      </c>
      <c r="E195" s="231" t="s">
        <v>908</v>
      </c>
      <c r="F195" s="232" t="s">
        <v>909</v>
      </c>
      <c r="G195" s="233" t="s">
        <v>783</v>
      </c>
      <c r="H195" s="234">
        <v>3.8300000000000001</v>
      </c>
      <c r="I195" s="235"/>
      <c r="J195" s="236">
        <f>ROUND(I195*H195,2)</f>
        <v>0</v>
      </c>
      <c r="K195" s="232" t="s">
        <v>776</v>
      </c>
      <c r="L195" s="41"/>
      <c r="M195" s="237" t="s">
        <v>1</v>
      </c>
      <c r="N195" s="238" t="s">
        <v>40</v>
      </c>
      <c r="O195" s="88"/>
      <c r="P195" s="226">
        <f>O195*H195</f>
        <v>0</v>
      </c>
      <c r="Q195" s="226">
        <v>2.5018799999999999</v>
      </c>
      <c r="R195" s="226">
        <f>Q195*H195</f>
        <v>9.5822003999999996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94</v>
      </c>
      <c r="AT195" s="228" t="s">
        <v>135</v>
      </c>
      <c r="AU195" s="228" t="s">
        <v>84</v>
      </c>
      <c r="AY195" s="14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94</v>
      </c>
      <c r="BM195" s="228" t="s">
        <v>910</v>
      </c>
    </row>
    <row r="196" s="2" customFormat="1" ht="24.15" customHeight="1">
      <c r="A196" s="35"/>
      <c r="B196" s="36"/>
      <c r="C196" s="230" t="s">
        <v>306</v>
      </c>
      <c r="D196" s="230" t="s">
        <v>135</v>
      </c>
      <c r="E196" s="231" t="s">
        <v>911</v>
      </c>
      <c r="F196" s="232" t="s">
        <v>912</v>
      </c>
      <c r="G196" s="233" t="s">
        <v>355</v>
      </c>
      <c r="H196" s="234">
        <v>38.304000000000002</v>
      </c>
      <c r="I196" s="235"/>
      <c r="J196" s="236">
        <f>ROUND(I196*H196,2)</f>
        <v>0</v>
      </c>
      <c r="K196" s="232" t="s">
        <v>776</v>
      </c>
      <c r="L196" s="41"/>
      <c r="M196" s="237" t="s">
        <v>1</v>
      </c>
      <c r="N196" s="238" t="s">
        <v>40</v>
      </c>
      <c r="O196" s="88"/>
      <c r="P196" s="226">
        <f>O196*H196</f>
        <v>0</v>
      </c>
      <c r="Q196" s="226">
        <v>0.00346</v>
      </c>
      <c r="R196" s="226">
        <f>Q196*H196</f>
        <v>0.13253184000000001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94</v>
      </c>
      <c r="AT196" s="228" t="s">
        <v>135</v>
      </c>
      <c r="AU196" s="228" t="s">
        <v>84</v>
      </c>
      <c r="AY196" s="14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94</v>
      </c>
      <c r="BM196" s="228" t="s">
        <v>913</v>
      </c>
    </row>
    <row r="197" s="2" customFormat="1" ht="24.15" customHeight="1">
      <c r="A197" s="35"/>
      <c r="B197" s="36"/>
      <c r="C197" s="230" t="s">
        <v>310</v>
      </c>
      <c r="D197" s="230" t="s">
        <v>135</v>
      </c>
      <c r="E197" s="231" t="s">
        <v>914</v>
      </c>
      <c r="F197" s="232" t="s">
        <v>915</v>
      </c>
      <c r="G197" s="233" t="s">
        <v>355</v>
      </c>
      <c r="H197" s="234">
        <v>38.304000000000002</v>
      </c>
      <c r="I197" s="235"/>
      <c r="J197" s="236">
        <f>ROUND(I197*H197,2)</f>
        <v>0</v>
      </c>
      <c r="K197" s="232" t="s">
        <v>776</v>
      </c>
      <c r="L197" s="41"/>
      <c r="M197" s="237" t="s">
        <v>1</v>
      </c>
      <c r="N197" s="238" t="s">
        <v>40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94</v>
      </c>
      <c r="AT197" s="228" t="s">
        <v>135</v>
      </c>
      <c r="AU197" s="228" t="s">
        <v>84</v>
      </c>
      <c r="AY197" s="14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94</v>
      </c>
      <c r="BM197" s="228" t="s">
        <v>916</v>
      </c>
    </row>
    <row r="198" s="2" customFormat="1" ht="16.5" customHeight="1">
      <c r="A198" s="35"/>
      <c r="B198" s="36"/>
      <c r="C198" s="230" t="s">
        <v>314</v>
      </c>
      <c r="D198" s="230" t="s">
        <v>135</v>
      </c>
      <c r="E198" s="231" t="s">
        <v>917</v>
      </c>
      <c r="F198" s="232" t="s">
        <v>918</v>
      </c>
      <c r="G198" s="233" t="s">
        <v>567</v>
      </c>
      <c r="H198" s="234">
        <v>0.22800000000000001</v>
      </c>
      <c r="I198" s="235"/>
      <c r="J198" s="236">
        <f>ROUND(I198*H198,2)</f>
        <v>0</v>
      </c>
      <c r="K198" s="232" t="s">
        <v>776</v>
      </c>
      <c r="L198" s="41"/>
      <c r="M198" s="237" t="s">
        <v>1</v>
      </c>
      <c r="N198" s="238" t="s">
        <v>40</v>
      </c>
      <c r="O198" s="88"/>
      <c r="P198" s="226">
        <f>O198*H198</f>
        <v>0</v>
      </c>
      <c r="Q198" s="226">
        <v>1.06277</v>
      </c>
      <c r="R198" s="226">
        <f>Q198*H198</f>
        <v>0.24231156000000001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94</v>
      </c>
      <c r="AT198" s="228" t="s">
        <v>135</v>
      </c>
      <c r="AU198" s="228" t="s">
        <v>84</v>
      </c>
      <c r="AY198" s="14" t="s">
        <v>128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94</v>
      </c>
      <c r="BM198" s="228" t="s">
        <v>919</v>
      </c>
    </row>
    <row r="199" s="2" customFormat="1" ht="24.15" customHeight="1">
      <c r="A199" s="35"/>
      <c r="B199" s="36"/>
      <c r="C199" s="230" t="s">
        <v>319</v>
      </c>
      <c r="D199" s="230" t="s">
        <v>135</v>
      </c>
      <c r="E199" s="231" t="s">
        <v>920</v>
      </c>
      <c r="F199" s="232" t="s">
        <v>921</v>
      </c>
      <c r="G199" s="233" t="s">
        <v>355</v>
      </c>
      <c r="H199" s="234">
        <v>0.29999999999999999</v>
      </c>
      <c r="I199" s="235"/>
      <c r="J199" s="236">
        <f>ROUND(I199*H199,2)</f>
        <v>0</v>
      </c>
      <c r="K199" s="232" t="s">
        <v>776</v>
      </c>
      <c r="L199" s="41"/>
      <c r="M199" s="237" t="s">
        <v>1</v>
      </c>
      <c r="N199" s="238" t="s">
        <v>40</v>
      </c>
      <c r="O199" s="88"/>
      <c r="P199" s="226">
        <f>O199*H199</f>
        <v>0</v>
      </c>
      <c r="Q199" s="226">
        <v>0.17818000000000001</v>
      </c>
      <c r="R199" s="226">
        <f>Q199*H199</f>
        <v>0.053454000000000002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94</v>
      </c>
      <c r="AT199" s="228" t="s">
        <v>135</v>
      </c>
      <c r="AU199" s="228" t="s">
        <v>84</v>
      </c>
      <c r="AY199" s="14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94</v>
      </c>
      <c r="BM199" s="228" t="s">
        <v>922</v>
      </c>
    </row>
    <row r="200" s="11" customFormat="1" ht="22.8" customHeight="1">
      <c r="A200" s="11"/>
      <c r="B200" s="202"/>
      <c r="C200" s="203"/>
      <c r="D200" s="204" t="s">
        <v>74</v>
      </c>
      <c r="E200" s="254" t="s">
        <v>254</v>
      </c>
      <c r="F200" s="254" t="s">
        <v>923</v>
      </c>
      <c r="G200" s="203"/>
      <c r="H200" s="203"/>
      <c r="I200" s="206"/>
      <c r="J200" s="255">
        <f>BK200</f>
        <v>0</v>
      </c>
      <c r="K200" s="203"/>
      <c r="L200" s="208"/>
      <c r="M200" s="209"/>
      <c r="N200" s="210"/>
      <c r="O200" s="210"/>
      <c r="P200" s="211">
        <f>P201</f>
        <v>0</v>
      </c>
      <c r="Q200" s="210"/>
      <c r="R200" s="211">
        <f>R201</f>
        <v>2.4839324999999999</v>
      </c>
      <c r="S200" s="210"/>
      <c r="T200" s="212">
        <f>T201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13" t="s">
        <v>82</v>
      </c>
      <c r="AT200" s="214" t="s">
        <v>74</v>
      </c>
      <c r="AU200" s="214" t="s">
        <v>82</v>
      </c>
      <c r="AY200" s="213" t="s">
        <v>128</v>
      </c>
      <c r="BK200" s="215">
        <f>BK201</f>
        <v>0</v>
      </c>
    </row>
    <row r="201" s="2" customFormat="1" ht="24.15" customHeight="1">
      <c r="A201" s="35"/>
      <c r="B201" s="36"/>
      <c r="C201" s="230" t="s">
        <v>323</v>
      </c>
      <c r="D201" s="230" t="s">
        <v>135</v>
      </c>
      <c r="E201" s="231" t="s">
        <v>924</v>
      </c>
      <c r="F201" s="232" t="s">
        <v>925</v>
      </c>
      <c r="G201" s="233" t="s">
        <v>783</v>
      </c>
      <c r="H201" s="234">
        <v>1.323</v>
      </c>
      <c r="I201" s="235"/>
      <c r="J201" s="236">
        <f>ROUND(I201*H201,2)</f>
        <v>0</v>
      </c>
      <c r="K201" s="232" t="s">
        <v>776</v>
      </c>
      <c r="L201" s="41"/>
      <c r="M201" s="237" t="s">
        <v>1</v>
      </c>
      <c r="N201" s="238" t="s">
        <v>40</v>
      </c>
      <c r="O201" s="88"/>
      <c r="P201" s="226">
        <f>O201*H201</f>
        <v>0</v>
      </c>
      <c r="Q201" s="226">
        <v>1.8775</v>
      </c>
      <c r="R201" s="226">
        <f>Q201*H201</f>
        <v>2.4839324999999999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94</v>
      </c>
      <c r="AT201" s="228" t="s">
        <v>135</v>
      </c>
      <c r="AU201" s="228" t="s">
        <v>84</v>
      </c>
      <c r="AY201" s="14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94</v>
      </c>
      <c r="BM201" s="228" t="s">
        <v>926</v>
      </c>
    </row>
    <row r="202" s="11" customFormat="1" ht="22.8" customHeight="1">
      <c r="A202" s="11"/>
      <c r="B202" s="202"/>
      <c r="C202" s="203"/>
      <c r="D202" s="204" t="s">
        <v>74</v>
      </c>
      <c r="E202" s="254" t="s">
        <v>266</v>
      </c>
      <c r="F202" s="254" t="s">
        <v>927</v>
      </c>
      <c r="G202" s="203"/>
      <c r="H202" s="203"/>
      <c r="I202" s="206"/>
      <c r="J202" s="255">
        <f>BK202</f>
        <v>0</v>
      </c>
      <c r="K202" s="203"/>
      <c r="L202" s="208"/>
      <c r="M202" s="209"/>
      <c r="N202" s="210"/>
      <c r="O202" s="210"/>
      <c r="P202" s="211">
        <f>P203</f>
        <v>0</v>
      </c>
      <c r="Q202" s="210"/>
      <c r="R202" s="211">
        <f>R203</f>
        <v>0.40734000000000004</v>
      </c>
      <c r="S202" s="210"/>
      <c r="T202" s="212">
        <f>T203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13" t="s">
        <v>82</v>
      </c>
      <c r="AT202" s="214" t="s">
        <v>74</v>
      </c>
      <c r="AU202" s="214" t="s">
        <v>82</v>
      </c>
      <c r="AY202" s="213" t="s">
        <v>128</v>
      </c>
      <c r="BK202" s="215">
        <f>BK203</f>
        <v>0</v>
      </c>
    </row>
    <row r="203" s="2" customFormat="1" ht="24.15" customHeight="1">
      <c r="A203" s="35"/>
      <c r="B203" s="36"/>
      <c r="C203" s="230" t="s">
        <v>327</v>
      </c>
      <c r="D203" s="230" t="s">
        <v>135</v>
      </c>
      <c r="E203" s="231" t="s">
        <v>928</v>
      </c>
      <c r="F203" s="232" t="s">
        <v>929</v>
      </c>
      <c r="G203" s="233" t="s">
        <v>355</v>
      </c>
      <c r="H203" s="234">
        <v>2.6280000000000001</v>
      </c>
      <c r="I203" s="235"/>
      <c r="J203" s="236">
        <f>ROUND(I203*H203,2)</f>
        <v>0</v>
      </c>
      <c r="K203" s="232" t="s">
        <v>776</v>
      </c>
      <c r="L203" s="41"/>
      <c r="M203" s="237" t="s">
        <v>1</v>
      </c>
      <c r="N203" s="238" t="s">
        <v>40</v>
      </c>
      <c r="O203" s="88"/>
      <c r="P203" s="226">
        <f>O203*H203</f>
        <v>0</v>
      </c>
      <c r="Q203" s="226">
        <v>0.155</v>
      </c>
      <c r="R203" s="226">
        <f>Q203*H203</f>
        <v>0.40734000000000004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94</v>
      </c>
      <c r="AT203" s="228" t="s">
        <v>135</v>
      </c>
      <c r="AU203" s="228" t="s">
        <v>84</v>
      </c>
      <c r="AY203" s="14" t="s">
        <v>128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94</v>
      </c>
      <c r="BM203" s="228" t="s">
        <v>930</v>
      </c>
    </row>
    <row r="204" s="11" customFormat="1" ht="22.8" customHeight="1">
      <c r="A204" s="11"/>
      <c r="B204" s="202"/>
      <c r="C204" s="203"/>
      <c r="D204" s="204" t="s">
        <v>74</v>
      </c>
      <c r="E204" s="254" t="s">
        <v>150</v>
      </c>
      <c r="F204" s="254" t="s">
        <v>734</v>
      </c>
      <c r="G204" s="203"/>
      <c r="H204" s="203"/>
      <c r="I204" s="206"/>
      <c r="J204" s="255">
        <f>BK204</f>
        <v>0</v>
      </c>
      <c r="K204" s="203"/>
      <c r="L204" s="208"/>
      <c r="M204" s="209"/>
      <c r="N204" s="210"/>
      <c r="O204" s="210"/>
      <c r="P204" s="211">
        <f>SUM(P205:P217)</f>
        <v>0</v>
      </c>
      <c r="Q204" s="210"/>
      <c r="R204" s="211">
        <f>SUM(R205:R217)</f>
        <v>4.7487441700000002</v>
      </c>
      <c r="S204" s="210"/>
      <c r="T204" s="212">
        <f>SUM(T205:T217)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13" t="s">
        <v>82</v>
      </c>
      <c r="AT204" s="214" t="s">
        <v>74</v>
      </c>
      <c r="AU204" s="214" t="s">
        <v>82</v>
      </c>
      <c r="AY204" s="213" t="s">
        <v>128</v>
      </c>
      <c r="BK204" s="215">
        <f>SUM(BK205:BK217)</f>
        <v>0</v>
      </c>
    </row>
    <row r="205" s="2" customFormat="1" ht="24.15" customHeight="1">
      <c r="A205" s="35"/>
      <c r="B205" s="36"/>
      <c r="C205" s="230" t="s">
        <v>331</v>
      </c>
      <c r="D205" s="230" t="s">
        <v>135</v>
      </c>
      <c r="E205" s="231" t="s">
        <v>931</v>
      </c>
      <c r="F205" s="232" t="s">
        <v>932</v>
      </c>
      <c r="G205" s="233" t="s">
        <v>355</v>
      </c>
      <c r="H205" s="234">
        <v>31.295000000000002</v>
      </c>
      <c r="I205" s="235"/>
      <c r="J205" s="236">
        <f>ROUND(I205*H205,2)</f>
        <v>0</v>
      </c>
      <c r="K205" s="232" t="s">
        <v>776</v>
      </c>
      <c r="L205" s="41"/>
      <c r="M205" s="237" t="s">
        <v>1</v>
      </c>
      <c r="N205" s="238" t="s">
        <v>40</v>
      </c>
      <c r="O205" s="88"/>
      <c r="P205" s="226">
        <f>O205*H205</f>
        <v>0</v>
      </c>
      <c r="Q205" s="226">
        <v>0.0073499999999999998</v>
      </c>
      <c r="R205" s="226">
        <f>Q205*H205</f>
        <v>0.23001825000000001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94</v>
      </c>
      <c r="AT205" s="228" t="s">
        <v>135</v>
      </c>
      <c r="AU205" s="228" t="s">
        <v>84</v>
      </c>
      <c r="AY205" s="14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94</v>
      </c>
      <c r="BM205" s="228" t="s">
        <v>933</v>
      </c>
    </row>
    <row r="206" s="2" customFormat="1" ht="24.15" customHeight="1">
      <c r="A206" s="35"/>
      <c r="B206" s="36"/>
      <c r="C206" s="230" t="s">
        <v>336</v>
      </c>
      <c r="D206" s="230" t="s">
        <v>135</v>
      </c>
      <c r="E206" s="231" t="s">
        <v>934</v>
      </c>
      <c r="F206" s="232" t="s">
        <v>935</v>
      </c>
      <c r="G206" s="233" t="s">
        <v>355</v>
      </c>
      <c r="H206" s="234">
        <v>31.295000000000002</v>
      </c>
      <c r="I206" s="235"/>
      <c r="J206" s="236">
        <f>ROUND(I206*H206,2)</f>
        <v>0</v>
      </c>
      <c r="K206" s="232" t="s">
        <v>776</v>
      </c>
      <c r="L206" s="41"/>
      <c r="M206" s="237" t="s">
        <v>1</v>
      </c>
      <c r="N206" s="238" t="s">
        <v>40</v>
      </c>
      <c r="O206" s="88"/>
      <c r="P206" s="226">
        <f>O206*H206</f>
        <v>0</v>
      </c>
      <c r="Q206" s="226">
        <v>0.015400000000000001</v>
      </c>
      <c r="R206" s="226">
        <f>Q206*H206</f>
        <v>0.48194300000000007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94</v>
      </c>
      <c r="AT206" s="228" t="s">
        <v>135</v>
      </c>
      <c r="AU206" s="228" t="s">
        <v>84</v>
      </c>
      <c r="AY206" s="14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94</v>
      </c>
      <c r="BM206" s="228" t="s">
        <v>936</v>
      </c>
    </row>
    <row r="207" s="2" customFormat="1" ht="24.15" customHeight="1">
      <c r="A207" s="35"/>
      <c r="B207" s="36"/>
      <c r="C207" s="230" t="s">
        <v>340</v>
      </c>
      <c r="D207" s="230" t="s">
        <v>135</v>
      </c>
      <c r="E207" s="231" t="s">
        <v>937</v>
      </c>
      <c r="F207" s="232" t="s">
        <v>938</v>
      </c>
      <c r="G207" s="233" t="s">
        <v>355</v>
      </c>
      <c r="H207" s="234">
        <v>8.5999999999999996</v>
      </c>
      <c r="I207" s="235"/>
      <c r="J207" s="236">
        <f>ROUND(I207*H207,2)</f>
        <v>0</v>
      </c>
      <c r="K207" s="232" t="s">
        <v>776</v>
      </c>
      <c r="L207" s="41"/>
      <c r="M207" s="237" t="s">
        <v>1</v>
      </c>
      <c r="N207" s="238" t="s">
        <v>40</v>
      </c>
      <c r="O207" s="88"/>
      <c r="P207" s="226">
        <f>O207*H207</f>
        <v>0</v>
      </c>
      <c r="Q207" s="226">
        <v>0.0073499999999999998</v>
      </c>
      <c r="R207" s="226">
        <f>Q207*H207</f>
        <v>0.063209999999999988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94</v>
      </c>
      <c r="AT207" s="228" t="s">
        <v>135</v>
      </c>
      <c r="AU207" s="228" t="s">
        <v>84</v>
      </c>
      <c r="AY207" s="14" t="s">
        <v>128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94</v>
      </c>
      <c r="BM207" s="228" t="s">
        <v>939</v>
      </c>
    </row>
    <row r="208" s="2" customFormat="1" ht="24.15" customHeight="1">
      <c r="A208" s="35"/>
      <c r="B208" s="36"/>
      <c r="C208" s="230" t="s">
        <v>344</v>
      </c>
      <c r="D208" s="230" t="s">
        <v>135</v>
      </c>
      <c r="E208" s="231" t="s">
        <v>940</v>
      </c>
      <c r="F208" s="232" t="s">
        <v>941</v>
      </c>
      <c r="G208" s="233" t="s">
        <v>355</v>
      </c>
      <c r="H208" s="234">
        <v>8.5999999999999996</v>
      </c>
      <c r="I208" s="235"/>
      <c r="J208" s="236">
        <f>ROUND(I208*H208,2)</f>
        <v>0</v>
      </c>
      <c r="K208" s="232" t="s">
        <v>776</v>
      </c>
      <c r="L208" s="41"/>
      <c r="M208" s="237" t="s">
        <v>1</v>
      </c>
      <c r="N208" s="238" t="s">
        <v>40</v>
      </c>
      <c r="O208" s="88"/>
      <c r="P208" s="226">
        <f>O208*H208</f>
        <v>0</v>
      </c>
      <c r="Q208" s="226">
        <v>0.015400000000000001</v>
      </c>
      <c r="R208" s="226">
        <f>Q208*H208</f>
        <v>0.13244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94</v>
      </c>
      <c r="AT208" s="228" t="s">
        <v>135</v>
      </c>
      <c r="AU208" s="228" t="s">
        <v>84</v>
      </c>
      <c r="AY208" s="14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94</v>
      </c>
      <c r="BM208" s="228" t="s">
        <v>942</v>
      </c>
    </row>
    <row r="209" s="2" customFormat="1" ht="24.15" customHeight="1">
      <c r="A209" s="35"/>
      <c r="B209" s="36"/>
      <c r="C209" s="230" t="s">
        <v>348</v>
      </c>
      <c r="D209" s="230" t="s">
        <v>135</v>
      </c>
      <c r="E209" s="231" t="s">
        <v>943</v>
      </c>
      <c r="F209" s="232" t="s">
        <v>944</v>
      </c>
      <c r="G209" s="233" t="s">
        <v>355</v>
      </c>
      <c r="H209" s="234">
        <v>9</v>
      </c>
      <c r="I209" s="235"/>
      <c r="J209" s="236">
        <f>ROUND(I209*H209,2)</f>
        <v>0</v>
      </c>
      <c r="K209" s="232" t="s">
        <v>776</v>
      </c>
      <c r="L209" s="41"/>
      <c r="M209" s="237" t="s">
        <v>1</v>
      </c>
      <c r="N209" s="238" t="s">
        <v>40</v>
      </c>
      <c r="O209" s="88"/>
      <c r="P209" s="226">
        <f>O209*H209</f>
        <v>0</v>
      </c>
      <c r="Q209" s="226">
        <v>0.0073499999999999998</v>
      </c>
      <c r="R209" s="226">
        <f>Q209*H209</f>
        <v>0.06615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94</v>
      </c>
      <c r="AT209" s="228" t="s">
        <v>135</v>
      </c>
      <c r="AU209" s="228" t="s">
        <v>84</v>
      </c>
      <c r="AY209" s="14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94</v>
      </c>
      <c r="BM209" s="228" t="s">
        <v>945</v>
      </c>
    </row>
    <row r="210" s="2" customFormat="1" ht="24.15" customHeight="1">
      <c r="A210" s="35"/>
      <c r="B210" s="36"/>
      <c r="C210" s="230" t="s">
        <v>352</v>
      </c>
      <c r="D210" s="230" t="s">
        <v>135</v>
      </c>
      <c r="E210" s="231" t="s">
        <v>946</v>
      </c>
      <c r="F210" s="232" t="s">
        <v>947</v>
      </c>
      <c r="G210" s="233" t="s">
        <v>355</v>
      </c>
      <c r="H210" s="234">
        <v>9</v>
      </c>
      <c r="I210" s="235"/>
      <c r="J210" s="236">
        <f>ROUND(I210*H210,2)</f>
        <v>0</v>
      </c>
      <c r="K210" s="232" t="s">
        <v>776</v>
      </c>
      <c r="L210" s="41"/>
      <c r="M210" s="237" t="s">
        <v>1</v>
      </c>
      <c r="N210" s="238" t="s">
        <v>40</v>
      </c>
      <c r="O210" s="88"/>
      <c r="P210" s="226">
        <f>O210*H210</f>
        <v>0</v>
      </c>
      <c r="Q210" s="226">
        <v>0.023099999999999999</v>
      </c>
      <c r="R210" s="226">
        <f>Q210*H210</f>
        <v>0.2079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94</v>
      </c>
      <c r="AT210" s="228" t="s">
        <v>135</v>
      </c>
      <c r="AU210" s="228" t="s">
        <v>84</v>
      </c>
      <c r="AY210" s="14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94</v>
      </c>
      <c r="BM210" s="228" t="s">
        <v>948</v>
      </c>
    </row>
    <row r="211" s="2" customFormat="1" ht="24.15" customHeight="1">
      <c r="A211" s="35"/>
      <c r="B211" s="36"/>
      <c r="C211" s="230" t="s">
        <v>357</v>
      </c>
      <c r="D211" s="230" t="s">
        <v>135</v>
      </c>
      <c r="E211" s="231" t="s">
        <v>949</v>
      </c>
      <c r="F211" s="232" t="s">
        <v>950</v>
      </c>
      <c r="G211" s="233" t="s">
        <v>158</v>
      </c>
      <c r="H211" s="234">
        <v>19.050000000000001</v>
      </c>
      <c r="I211" s="235"/>
      <c r="J211" s="236">
        <f>ROUND(I211*H211,2)</f>
        <v>0</v>
      </c>
      <c r="K211" s="232" t="s">
        <v>776</v>
      </c>
      <c r="L211" s="41"/>
      <c r="M211" s="237" t="s">
        <v>1</v>
      </c>
      <c r="N211" s="238" t="s">
        <v>40</v>
      </c>
      <c r="O211" s="88"/>
      <c r="P211" s="226">
        <f>O211*H211</f>
        <v>0</v>
      </c>
      <c r="Q211" s="226">
        <v>0.00044000000000000002</v>
      </c>
      <c r="R211" s="226">
        <f>Q211*H211</f>
        <v>0.0083820000000000006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94</v>
      </c>
      <c r="AT211" s="228" t="s">
        <v>135</v>
      </c>
      <c r="AU211" s="228" t="s">
        <v>84</v>
      </c>
      <c r="AY211" s="14" t="s">
        <v>128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94</v>
      </c>
      <c r="BM211" s="228" t="s">
        <v>951</v>
      </c>
    </row>
    <row r="212" s="2" customFormat="1" ht="33" customHeight="1">
      <c r="A212" s="35"/>
      <c r="B212" s="36"/>
      <c r="C212" s="230" t="s">
        <v>361</v>
      </c>
      <c r="D212" s="230" t="s">
        <v>135</v>
      </c>
      <c r="E212" s="231" t="s">
        <v>952</v>
      </c>
      <c r="F212" s="232" t="s">
        <v>953</v>
      </c>
      <c r="G212" s="233" t="s">
        <v>783</v>
      </c>
      <c r="H212" s="234">
        <v>0.33400000000000002</v>
      </c>
      <c r="I212" s="235"/>
      <c r="J212" s="236">
        <f>ROUND(I212*H212,2)</f>
        <v>0</v>
      </c>
      <c r="K212" s="232" t="s">
        <v>776</v>
      </c>
      <c r="L212" s="41"/>
      <c r="M212" s="237" t="s">
        <v>1</v>
      </c>
      <c r="N212" s="238" t="s">
        <v>40</v>
      </c>
      <c r="O212" s="88"/>
      <c r="P212" s="226">
        <f>O212*H212</f>
        <v>0</v>
      </c>
      <c r="Q212" s="226">
        <v>2.5018699999999998</v>
      </c>
      <c r="R212" s="226">
        <f>Q212*H212</f>
        <v>0.83562457999999995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94</v>
      </c>
      <c r="AT212" s="228" t="s">
        <v>135</v>
      </c>
      <c r="AU212" s="228" t="s">
        <v>84</v>
      </c>
      <c r="AY212" s="14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94</v>
      </c>
      <c r="BM212" s="228" t="s">
        <v>954</v>
      </c>
    </row>
    <row r="213" s="2" customFormat="1" ht="33" customHeight="1">
      <c r="A213" s="35"/>
      <c r="B213" s="36"/>
      <c r="C213" s="230" t="s">
        <v>365</v>
      </c>
      <c r="D213" s="230" t="s">
        <v>135</v>
      </c>
      <c r="E213" s="231" t="s">
        <v>955</v>
      </c>
      <c r="F213" s="232" t="s">
        <v>956</v>
      </c>
      <c r="G213" s="233" t="s">
        <v>783</v>
      </c>
      <c r="H213" s="234">
        <v>0.73699999999999999</v>
      </c>
      <c r="I213" s="235"/>
      <c r="J213" s="236">
        <f>ROUND(I213*H213,2)</f>
        <v>0</v>
      </c>
      <c r="K213" s="232" t="s">
        <v>776</v>
      </c>
      <c r="L213" s="41"/>
      <c r="M213" s="237" t="s">
        <v>1</v>
      </c>
      <c r="N213" s="238" t="s">
        <v>40</v>
      </c>
      <c r="O213" s="88"/>
      <c r="P213" s="226">
        <f>O213*H213</f>
        <v>0</v>
      </c>
      <c r="Q213" s="226">
        <v>2.5018699999999998</v>
      </c>
      <c r="R213" s="226">
        <f>Q213*H213</f>
        <v>1.8438781899999999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94</v>
      </c>
      <c r="AT213" s="228" t="s">
        <v>135</v>
      </c>
      <c r="AU213" s="228" t="s">
        <v>84</v>
      </c>
      <c r="AY213" s="14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94</v>
      </c>
      <c r="BM213" s="228" t="s">
        <v>957</v>
      </c>
    </row>
    <row r="214" s="2" customFormat="1" ht="33" customHeight="1">
      <c r="A214" s="35"/>
      <c r="B214" s="36"/>
      <c r="C214" s="230" t="s">
        <v>369</v>
      </c>
      <c r="D214" s="230" t="s">
        <v>135</v>
      </c>
      <c r="E214" s="231" t="s">
        <v>958</v>
      </c>
      <c r="F214" s="232" t="s">
        <v>959</v>
      </c>
      <c r="G214" s="233" t="s">
        <v>783</v>
      </c>
      <c r="H214" s="234">
        <v>0.33400000000000002</v>
      </c>
      <c r="I214" s="235"/>
      <c r="J214" s="236">
        <f>ROUND(I214*H214,2)</f>
        <v>0</v>
      </c>
      <c r="K214" s="232" t="s">
        <v>776</v>
      </c>
      <c r="L214" s="41"/>
      <c r="M214" s="237" t="s">
        <v>1</v>
      </c>
      <c r="N214" s="238" t="s">
        <v>40</v>
      </c>
      <c r="O214" s="88"/>
      <c r="P214" s="226">
        <f>O214*H214</f>
        <v>0</v>
      </c>
      <c r="Q214" s="226">
        <v>2.5018699999999998</v>
      </c>
      <c r="R214" s="226">
        <f>Q214*H214</f>
        <v>0.83562457999999995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94</v>
      </c>
      <c r="AT214" s="228" t="s">
        <v>135</v>
      </c>
      <c r="AU214" s="228" t="s">
        <v>84</v>
      </c>
      <c r="AY214" s="14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94</v>
      </c>
      <c r="BM214" s="228" t="s">
        <v>960</v>
      </c>
    </row>
    <row r="215" s="2" customFormat="1" ht="24.15" customHeight="1">
      <c r="A215" s="35"/>
      <c r="B215" s="36"/>
      <c r="C215" s="230" t="s">
        <v>373</v>
      </c>
      <c r="D215" s="230" t="s">
        <v>135</v>
      </c>
      <c r="E215" s="231" t="s">
        <v>961</v>
      </c>
      <c r="F215" s="232" t="s">
        <v>962</v>
      </c>
      <c r="G215" s="233" t="s">
        <v>783</v>
      </c>
      <c r="H215" s="234">
        <v>0.33400000000000002</v>
      </c>
      <c r="I215" s="235"/>
      <c r="J215" s="236">
        <f>ROUND(I215*H215,2)</f>
        <v>0</v>
      </c>
      <c r="K215" s="232" t="s">
        <v>776</v>
      </c>
      <c r="L215" s="41"/>
      <c r="M215" s="237" t="s">
        <v>1</v>
      </c>
      <c r="N215" s="238" t="s">
        <v>40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94</v>
      </c>
      <c r="AT215" s="228" t="s">
        <v>135</v>
      </c>
      <c r="AU215" s="228" t="s">
        <v>84</v>
      </c>
      <c r="AY215" s="14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94</v>
      </c>
      <c r="BM215" s="228" t="s">
        <v>963</v>
      </c>
    </row>
    <row r="216" s="2" customFormat="1" ht="24.15" customHeight="1">
      <c r="A216" s="35"/>
      <c r="B216" s="36"/>
      <c r="C216" s="230" t="s">
        <v>377</v>
      </c>
      <c r="D216" s="230" t="s">
        <v>135</v>
      </c>
      <c r="E216" s="231" t="s">
        <v>964</v>
      </c>
      <c r="F216" s="232" t="s">
        <v>965</v>
      </c>
      <c r="G216" s="233" t="s">
        <v>783</v>
      </c>
      <c r="H216" s="234">
        <v>0.33400000000000002</v>
      </c>
      <c r="I216" s="235"/>
      <c r="J216" s="236">
        <f>ROUND(I216*H216,2)</f>
        <v>0</v>
      </c>
      <c r="K216" s="232" t="s">
        <v>776</v>
      </c>
      <c r="L216" s="41"/>
      <c r="M216" s="237" t="s">
        <v>1</v>
      </c>
      <c r="N216" s="238" t="s">
        <v>40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94</v>
      </c>
      <c r="AT216" s="228" t="s">
        <v>135</v>
      </c>
      <c r="AU216" s="228" t="s">
        <v>84</v>
      </c>
      <c r="AY216" s="14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82</v>
      </c>
      <c r="BK216" s="229">
        <f>ROUND(I216*H216,2)</f>
        <v>0</v>
      </c>
      <c r="BL216" s="14" t="s">
        <v>94</v>
      </c>
      <c r="BM216" s="228" t="s">
        <v>966</v>
      </c>
    </row>
    <row r="217" s="2" customFormat="1" ht="16.5" customHeight="1">
      <c r="A217" s="35"/>
      <c r="B217" s="36"/>
      <c r="C217" s="230" t="s">
        <v>381</v>
      </c>
      <c r="D217" s="230" t="s">
        <v>135</v>
      </c>
      <c r="E217" s="231" t="s">
        <v>967</v>
      </c>
      <c r="F217" s="232" t="s">
        <v>968</v>
      </c>
      <c r="G217" s="233" t="s">
        <v>567</v>
      </c>
      <c r="H217" s="234">
        <v>0.041000000000000002</v>
      </c>
      <c r="I217" s="235"/>
      <c r="J217" s="236">
        <f>ROUND(I217*H217,2)</f>
        <v>0</v>
      </c>
      <c r="K217" s="232" t="s">
        <v>776</v>
      </c>
      <c r="L217" s="41"/>
      <c r="M217" s="237" t="s">
        <v>1</v>
      </c>
      <c r="N217" s="238" t="s">
        <v>40</v>
      </c>
      <c r="O217" s="88"/>
      <c r="P217" s="226">
        <f>O217*H217</f>
        <v>0</v>
      </c>
      <c r="Q217" s="226">
        <v>1.06277</v>
      </c>
      <c r="R217" s="226">
        <f>Q217*H217</f>
        <v>0.043573569999999999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94</v>
      </c>
      <c r="AT217" s="228" t="s">
        <v>135</v>
      </c>
      <c r="AU217" s="228" t="s">
        <v>84</v>
      </c>
      <c r="AY217" s="14" t="s">
        <v>128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94</v>
      </c>
      <c r="BM217" s="228" t="s">
        <v>969</v>
      </c>
    </row>
    <row r="218" s="11" customFormat="1" ht="22.8" customHeight="1">
      <c r="A218" s="11"/>
      <c r="B218" s="202"/>
      <c r="C218" s="203"/>
      <c r="D218" s="204" t="s">
        <v>74</v>
      </c>
      <c r="E218" s="254" t="s">
        <v>163</v>
      </c>
      <c r="F218" s="254" t="s">
        <v>970</v>
      </c>
      <c r="G218" s="203"/>
      <c r="H218" s="203"/>
      <c r="I218" s="206"/>
      <c r="J218" s="255">
        <f>BK218</f>
        <v>0</v>
      </c>
      <c r="K218" s="203"/>
      <c r="L218" s="208"/>
      <c r="M218" s="209"/>
      <c r="N218" s="210"/>
      <c r="O218" s="210"/>
      <c r="P218" s="211">
        <f>SUM(P219:P239)</f>
        <v>0</v>
      </c>
      <c r="Q218" s="210"/>
      <c r="R218" s="211">
        <f>SUM(R219:R239)</f>
        <v>0.25145031000000001</v>
      </c>
      <c r="S218" s="210"/>
      <c r="T218" s="212">
        <f>SUM(T219:T239)</f>
        <v>23.484175999999998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13" t="s">
        <v>82</v>
      </c>
      <c r="AT218" s="214" t="s">
        <v>74</v>
      </c>
      <c r="AU218" s="214" t="s">
        <v>82</v>
      </c>
      <c r="AY218" s="213" t="s">
        <v>128</v>
      </c>
      <c r="BK218" s="215">
        <f>SUM(BK219:BK239)</f>
        <v>0</v>
      </c>
    </row>
    <row r="219" s="2" customFormat="1" ht="33" customHeight="1">
      <c r="A219" s="35"/>
      <c r="B219" s="36"/>
      <c r="C219" s="230" t="s">
        <v>385</v>
      </c>
      <c r="D219" s="230" t="s">
        <v>135</v>
      </c>
      <c r="E219" s="231" t="s">
        <v>971</v>
      </c>
      <c r="F219" s="232" t="s">
        <v>972</v>
      </c>
      <c r="G219" s="233" t="s">
        <v>355</v>
      </c>
      <c r="H219" s="234">
        <v>15</v>
      </c>
      <c r="I219" s="235"/>
      <c r="J219" s="236">
        <f>ROUND(I219*H219,2)</f>
        <v>0</v>
      </c>
      <c r="K219" s="232" t="s">
        <v>776</v>
      </c>
      <c r="L219" s="41"/>
      <c r="M219" s="237" t="s">
        <v>1</v>
      </c>
      <c r="N219" s="238" t="s">
        <v>40</v>
      </c>
      <c r="O219" s="88"/>
      <c r="P219" s="226">
        <f>O219*H219</f>
        <v>0</v>
      </c>
      <c r="Q219" s="226">
        <v>0.00012999999999999999</v>
      </c>
      <c r="R219" s="226">
        <f>Q219*H219</f>
        <v>0.0019499999999999999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94</v>
      </c>
      <c r="AT219" s="228" t="s">
        <v>135</v>
      </c>
      <c r="AU219" s="228" t="s">
        <v>84</v>
      </c>
      <c r="AY219" s="14" t="s">
        <v>128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82</v>
      </c>
      <c r="BK219" s="229">
        <f>ROUND(I219*H219,2)</f>
        <v>0</v>
      </c>
      <c r="BL219" s="14" t="s">
        <v>94</v>
      </c>
      <c r="BM219" s="228" t="s">
        <v>973</v>
      </c>
    </row>
    <row r="220" s="2" customFormat="1" ht="21.75" customHeight="1">
      <c r="A220" s="35"/>
      <c r="B220" s="36"/>
      <c r="C220" s="230" t="s">
        <v>389</v>
      </c>
      <c r="D220" s="230" t="s">
        <v>135</v>
      </c>
      <c r="E220" s="231" t="s">
        <v>974</v>
      </c>
      <c r="F220" s="232" t="s">
        <v>975</v>
      </c>
      <c r="G220" s="233" t="s">
        <v>334</v>
      </c>
      <c r="H220" s="234">
        <v>3</v>
      </c>
      <c r="I220" s="235"/>
      <c r="J220" s="236">
        <f>ROUND(I220*H220,2)</f>
        <v>0</v>
      </c>
      <c r="K220" s="232" t="s">
        <v>776</v>
      </c>
      <c r="L220" s="41"/>
      <c r="M220" s="237" t="s">
        <v>1</v>
      </c>
      <c r="N220" s="238" t="s">
        <v>40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94</v>
      </c>
      <c r="AT220" s="228" t="s">
        <v>135</v>
      </c>
      <c r="AU220" s="228" t="s">
        <v>84</v>
      </c>
      <c r="AY220" s="14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94</v>
      </c>
      <c r="BM220" s="228" t="s">
        <v>976</v>
      </c>
    </row>
    <row r="221" s="2" customFormat="1" ht="24.15" customHeight="1">
      <c r="A221" s="35"/>
      <c r="B221" s="36"/>
      <c r="C221" s="230" t="s">
        <v>393</v>
      </c>
      <c r="D221" s="230" t="s">
        <v>135</v>
      </c>
      <c r="E221" s="231" t="s">
        <v>977</v>
      </c>
      <c r="F221" s="232" t="s">
        <v>978</v>
      </c>
      <c r="G221" s="233" t="s">
        <v>334</v>
      </c>
      <c r="H221" s="234">
        <v>90</v>
      </c>
      <c r="I221" s="235"/>
      <c r="J221" s="236">
        <f>ROUND(I221*H221,2)</f>
        <v>0</v>
      </c>
      <c r="K221" s="232" t="s">
        <v>776</v>
      </c>
      <c r="L221" s="41"/>
      <c r="M221" s="237" t="s">
        <v>1</v>
      </c>
      <c r="N221" s="238" t="s">
        <v>40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94</v>
      </c>
      <c r="AT221" s="228" t="s">
        <v>135</v>
      </c>
      <c r="AU221" s="228" t="s">
        <v>84</v>
      </c>
      <c r="AY221" s="14" t="s">
        <v>128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94</v>
      </c>
      <c r="BM221" s="228" t="s">
        <v>979</v>
      </c>
    </row>
    <row r="222" s="2" customFormat="1" ht="24.15" customHeight="1">
      <c r="A222" s="35"/>
      <c r="B222" s="36"/>
      <c r="C222" s="230" t="s">
        <v>397</v>
      </c>
      <c r="D222" s="230" t="s">
        <v>135</v>
      </c>
      <c r="E222" s="231" t="s">
        <v>980</v>
      </c>
      <c r="F222" s="232" t="s">
        <v>981</v>
      </c>
      <c r="G222" s="233" t="s">
        <v>355</v>
      </c>
      <c r="H222" s="234">
        <v>2.8100000000000001</v>
      </c>
      <c r="I222" s="235"/>
      <c r="J222" s="236">
        <f>ROUND(I222*H222,2)</f>
        <v>0</v>
      </c>
      <c r="K222" s="232" t="s">
        <v>776</v>
      </c>
      <c r="L222" s="41"/>
      <c r="M222" s="237" t="s">
        <v>1</v>
      </c>
      <c r="N222" s="238" t="s">
        <v>40</v>
      </c>
      <c r="O222" s="88"/>
      <c r="P222" s="226">
        <f>O222*H222</f>
        <v>0</v>
      </c>
      <c r="Q222" s="226">
        <v>0.00036000000000000002</v>
      </c>
      <c r="R222" s="226">
        <f>Q222*H222</f>
        <v>0.0010116000000000001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94</v>
      </c>
      <c r="AT222" s="228" t="s">
        <v>135</v>
      </c>
      <c r="AU222" s="228" t="s">
        <v>84</v>
      </c>
      <c r="AY222" s="14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94</v>
      </c>
      <c r="BM222" s="228" t="s">
        <v>982</v>
      </c>
    </row>
    <row r="223" s="2" customFormat="1" ht="21.75" customHeight="1">
      <c r="A223" s="35"/>
      <c r="B223" s="36"/>
      <c r="C223" s="230" t="s">
        <v>401</v>
      </c>
      <c r="D223" s="230" t="s">
        <v>135</v>
      </c>
      <c r="E223" s="231" t="s">
        <v>983</v>
      </c>
      <c r="F223" s="232" t="s">
        <v>984</v>
      </c>
      <c r="G223" s="233" t="s">
        <v>132</v>
      </c>
      <c r="H223" s="234">
        <v>344.73599999999999</v>
      </c>
      <c r="I223" s="235"/>
      <c r="J223" s="236">
        <f>ROUND(I223*H223,2)</f>
        <v>0</v>
      </c>
      <c r="K223" s="232" t="s">
        <v>776</v>
      </c>
      <c r="L223" s="41"/>
      <c r="M223" s="237" t="s">
        <v>1</v>
      </c>
      <c r="N223" s="238" t="s">
        <v>40</v>
      </c>
      <c r="O223" s="88"/>
      <c r="P223" s="226">
        <f>O223*H223</f>
        <v>0</v>
      </c>
      <c r="Q223" s="226">
        <v>4.0000000000000003E-05</v>
      </c>
      <c r="R223" s="226">
        <f>Q223*H223</f>
        <v>0.01378944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94</v>
      </c>
      <c r="AT223" s="228" t="s">
        <v>135</v>
      </c>
      <c r="AU223" s="228" t="s">
        <v>84</v>
      </c>
      <c r="AY223" s="14" t="s">
        <v>128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82</v>
      </c>
      <c r="BK223" s="229">
        <f>ROUND(I223*H223,2)</f>
        <v>0</v>
      </c>
      <c r="BL223" s="14" t="s">
        <v>94</v>
      </c>
      <c r="BM223" s="228" t="s">
        <v>985</v>
      </c>
    </row>
    <row r="224" s="2" customFormat="1" ht="21.75" customHeight="1">
      <c r="A224" s="35"/>
      <c r="B224" s="36"/>
      <c r="C224" s="230" t="s">
        <v>405</v>
      </c>
      <c r="D224" s="230" t="s">
        <v>135</v>
      </c>
      <c r="E224" s="231" t="s">
        <v>986</v>
      </c>
      <c r="F224" s="232" t="s">
        <v>987</v>
      </c>
      <c r="G224" s="233" t="s">
        <v>132</v>
      </c>
      <c r="H224" s="234">
        <v>97.331000000000003</v>
      </c>
      <c r="I224" s="235"/>
      <c r="J224" s="236">
        <f>ROUND(I224*H224,2)</f>
        <v>0</v>
      </c>
      <c r="K224" s="232" t="s">
        <v>776</v>
      </c>
      <c r="L224" s="41"/>
      <c r="M224" s="237" t="s">
        <v>1</v>
      </c>
      <c r="N224" s="238" t="s">
        <v>40</v>
      </c>
      <c r="O224" s="88"/>
      <c r="P224" s="226">
        <f>O224*H224</f>
        <v>0</v>
      </c>
      <c r="Q224" s="226">
        <v>0.00017000000000000001</v>
      </c>
      <c r="R224" s="226">
        <f>Q224*H224</f>
        <v>0.016546270000000002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94</v>
      </c>
      <c r="AT224" s="228" t="s">
        <v>135</v>
      </c>
      <c r="AU224" s="228" t="s">
        <v>84</v>
      </c>
      <c r="AY224" s="14" t="s">
        <v>128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94</v>
      </c>
      <c r="BM224" s="228" t="s">
        <v>988</v>
      </c>
    </row>
    <row r="225" s="2" customFormat="1" ht="16.5" customHeight="1">
      <c r="A225" s="35"/>
      <c r="B225" s="36"/>
      <c r="C225" s="230" t="s">
        <v>409</v>
      </c>
      <c r="D225" s="230" t="s">
        <v>135</v>
      </c>
      <c r="E225" s="231" t="s">
        <v>989</v>
      </c>
      <c r="F225" s="232" t="s">
        <v>990</v>
      </c>
      <c r="G225" s="233" t="s">
        <v>783</v>
      </c>
      <c r="H225" s="234">
        <v>0.41999999999999998</v>
      </c>
      <c r="I225" s="235"/>
      <c r="J225" s="236">
        <f>ROUND(I225*H225,2)</f>
        <v>0</v>
      </c>
      <c r="K225" s="232" t="s">
        <v>776</v>
      </c>
      <c r="L225" s="41"/>
      <c r="M225" s="237" t="s">
        <v>1</v>
      </c>
      <c r="N225" s="238" t="s">
        <v>40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2</v>
      </c>
      <c r="T225" s="227">
        <f>S225*H225</f>
        <v>0.83999999999999997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94</v>
      </c>
      <c r="AT225" s="228" t="s">
        <v>135</v>
      </c>
      <c r="AU225" s="228" t="s">
        <v>84</v>
      </c>
      <c r="AY225" s="14" t="s">
        <v>128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82</v>
      </c>
      <c r="BK225" s="229">
        <f>ROUND(I225*H225,2)</f>
        <v>0</v>
      </c>
      <c r="BL225" s="14" t="s">
        <v>94</v>
      </c>
      <c r="BM225" s="228" t="s">
        <v>991</v>
      </c>
    </row>
    <row r="226" s="2" customFormat="1" ht="24.15" customHeight="1">
      <c r="A226" s="35"/>
      <c r="B226" s="36"/>
      <c r="C226" s="230" t="s">
        <v>413</v>
      </c>
      <c r="D226" s="230" t="s">
        <v>135</v>
      </c>
      <c r="E226" s="231" t="s">
        <v>992</v>
      </c>
      <c r="F226" s="232" t="s">
        <v>993</v>
      </c>
      <c r="G226" s="233" t="s">
        <v>783</v>
      </c>
      <c r="H226" s="234">
        <v>0.68500000000000005</v>
      </c>
      <c r="I226" s="235"/>
      <c r="J226" s="236">
        <f>ROUND(I226*H226,2)</f>
        <v>0</v>
      </c>
      <c r="K226" s="232" t="s">
        <v>776</v>
      </c>
      <c r="L226" s="41"/>
      <c r="M226" s="237" t="s">
        <v>1</v>
      </c>
      <c r="N226" s="238" t="s">
        <v>40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1.8</v>
      </c>
      <c r="T226" s="227">
        <f>S226*H226</f>
        <v>1.2330000000000001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94</v>
      </c>
      <c r="AT226" s="228" t="s">
        <v>135</v>
      </c>
      <c r="AU226" s="228" t="s">
        <v>84</v>
      </c>
      <c r="AY226" s="14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82</v>
      </c>
      <c r="BK226" s="229">
        <f>ROUND(I226*H226,2)</f>
        <v>0</v>
      </c>
      <c r="BL226" s="14" t="s">
        <v>94</v>
      </c>
      <c r="BM226" s="228" t="s">
        <v>994</v>
      </c>
    </row>
    <row r="227" s="2" customFormat="1" ht="24.15" customHeight="1">
      <c r="A227" s="35"/>
      <c r="B227" s="36"/>
      <c r="C227" s="230" t="s">
        <v>417</v>
      </c>
      <c r="D227" s="230" t="s">
        <v>135</v>
      </c>
      <c r="E227" s="231" t="s">
        <v>995</v>
      </c>
      <c r="F227" s="232" t="s">
        <v>996</v>
      </c>
      <c r="G227" s="233" t="s">
        <v>783</v>
      </c>
      <c r="H227" s="234">
        <v>4.0499999999999998</v>
      </c>
      <c r="I227" s="235"/>
      <c r="J227" s="236">
        <f>ROUND(I227*H227,2)</f>
        <v>0</v>
      </c>
      <c r="K227" s="232" t="s">
        <v>776</v>
      </c>
      <c r="L227" s="41"/>
      <c r="M227" s="237" t="s">
        <v>1</v>
      </c>
      <c r="N227" s="238" t="s">
        <v>40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1.8</v>
      </c>
      <c r="T227" s="227">
        <f>S227*H227</f>
        <v>7.29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94</v>
      </c>
      <c r="AT227" s="228" t="s">
        <v>135</v>
      </c>
      <c r="AU227" s="228" t="s">
        <v>84</v>
      </c>
      <c r="AY227" s="14" t="s">
        <v>128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82</v>
      </c>
      <c r="BK227" s="229">
        <f>ROUND(I227*H227,2)</f>
        <v>0</v>
      </c>
      <c r="BL227" s="14" t="s">
        <v>94</v>
      </c>
      <c r="BM227" s="228" t="s">
        <v>997</v>
      </c>
    </row>
    <row r="228" s="2" customFormat="1" ht="24.15" customHeight="1">
      <c r="A228" s="35"/>
      <c r="B228" s="36"/>
      <c r="C228" s="230" t="s">
        <v>421</v>
      </c>
      <c r="D228" s="230" t="s">
        <v>135</v>
      </c>
      <c r="E228" s="231" t="s">
        <v>998</v>
      </c>
      <c r="F228" s="232" t="s">
        <v>999</v>
      </c>
      <c r="G228" s="233" t="s">
        <v>783</v>
      </c>
      <c r="H228" s="234">
        <v>0.14399999999999999</v>
      </c>
      <c r="I228" s="235"/>
      <c r="J228" s="236">
        <f>ROUND(I228*H228,2)</f>
        <v>0</v>
      </c>
      <c r="K228" s="232" t="s">
        <v>776</v>
      </c>
      <c r="L228" s="41"/>
      <c r="M228" s="237" t="s">
        <v>1</v>
      </c>
      <c r="N228" s="238" t="s">
        <v>40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2.2000000000000002</v>
      </c>
      <c r="T228" s="227">
        <f>S228*H228</f>
        <v>0.31680000000000003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94</v>
      </c>
      <c r="AT228" s="228" t="s">
        <v>135</v>
      </c>
      <c r="AU228" s="228" t="s">
        <v>84</v>
      </c>
      <c r="AY228" s="14" t="s">
        <v>128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82</v>
      </c>
      <c r="BK228" s="229">
        <f>ROUND(I228*H228,2)</f>
        <v>0</v>
      </c>
      <c r="BL228" s="14" t="s">
        <v>94</v>
      </c>
      <c r="BM228" s="228" t="s">
        <v>1000</v>
      </c>
    </row>
    <row r="229" s="2" customFormat="1" ht="21.75" customHeight="1">
      <c r="A229" s="35"/>
      <c r="B229" s="36"/>
      <c r="C229" s="230" t="s">
        <v>425</v>
      </c>
      <c r="D229" s="230" t="s">
        <v>135</v>
      </c>
      <c r="E229" s="231" t="s">
        <v>1001</v>
      </c>
      <c r="F229" s="232" t="s">
        <v>1002</v>
      </c>
      <c r="G229" s="233" t="s">
        <v>783</v>
      </c>
      <c r="H229" s="234">
        <v>0.029999999999999999</v>
      </c>
      <c r="I229" s="235"/>
      <c r="J229" s="236">
        <f>ROUND(I229*H229,2)</f>
        <v>0</v>
      </c>
      <c r="K229" s="232" t="s">
        <v>776</v>
      </c>
      <c r="L229" s="41"/>
      <c r="M229" s="237" t="s">
        <v>1</v>
      </c>
      <c r="N229" s="238" t="s">
        <v>40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2.1000000000000001</v>
      </c>
      <c r="T229" s="227">
        <f>S229*H229</f>
        <v>0.063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94</v>
      </c>
      <c r="AT229" s="228" t="s">
        <v>135</v>
      </c>
      <c r="AU229" s="228" t="s">
        <v>84</v>
      </c>
      <c r="AY229" s="14" t="s">
        <v>128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82</v>
      </c>
      <c r="BK229" s="229">
        <f>ROUND(I229*H229,2)</f>
        <v>0</v>
      </c>
      <c r="BL229" s="14" t="s">
        <v>94</v>
      </c>
      <c r="BM229" s="228" t="s">
        <v>1003</v>
      </c>
    </row>
    <row r="230" s="2" customFormat="1" ht="24.15" customHeight="1">
      <c r="A230" s="35"/>
      <c r="B230" s="36"/>
      <c r="C230" s="230" t="s">
        <v>429</v>
      </c>
      <c r="D230" s="230" t="s">
        <v>135</v>
      </c>
      <c r="E230" s="231" t="s">
        <v>1004</v>
      </c>
      <c r="F230" s="232" t="s">
        <v>1005</v>
      </c>
      <c r="G230" s="233" t="s">
        <v>783</v>
      </c>
      <c r="H230" s="234">
        <v>0.216</v>
      </c>
      <c r="I230" s="235"/>
      <c r="J230" s="236">
        <f>ROUND(I230*H230,2)</f>
        <v>0</v>
      </c>
      <c r="K230" s="232" t="s">
        <v>776</v>
      </c>
      <c r="L230" s="41"/>
      <c r="M230" s="237" t="s">
        <v>1</v>
      </c>
      <c r="N230" s="238" t="s">
        <v>40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1.6000000000000001</v>
      </c>
      <c r="T230" s="227">
        <f>S230*H230</f>
        <v>0.34560000000000002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94</v>
      </c>
      <c r="AT230" s="228" t="s">
        <v>135</v>
      </c>
      <c r="AU230" s="228" t="s">
        <v>84</v>
      </c>
      <c r="AY230" s="14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82</v>
      </c>
      <c r="BK230" s="229">
        <f>ROUND(I230*H230,2)</f>
        <v>0</v>
      </c>
      <c r="BL230" s="14" t="s">
        <v>94</v>
      </c>
      <c r="BM230" s="228" t="s">
        <v>1006</v>
      </c>
    </row>
    <row r="231" s="2" customFormat="1" ht="24.15" customHeight="1">
      <c r="A231" s="35"/>
      <c r="B231" s="36"/>
      <c r="C231" s="230" t="s">
        <v>433</v>
      </c>
      <c r="D231" s="230" t="s">
        <v>135</v>
      </c>
      <c r="E231" s="231" t="s">
        <v>1007</v>
      </c>
      <c r="F231" s="232" t="s">
        <v>1008</v>
      </c>
      <c r="G231" s="233" t="s">
        <v>355</v>
      </c>
      <c r="H231" s="234">
        <v>11.574999999999999</v>
      </c>
      <c r="I231" s="235"/>
      <c r="J231" s="236">
        <f>ROUND(I231*H231,2)</f>
        <v>0</v>
      </c>
      <c r="K231" s="232" t="s">
        <v>776</v>
      </c>
      <c r="L231" s="41"/>
      <c r="M231" s="237" t="s">
        <v>1</v>
      </c>
      <c r="N231" s="238" t="s">
        <v>40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0.432</v>
      </c>
      <c r="T231" s="227">
        <f>S231*H231</f>
        <v>5.0004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94</v>
      </c>
      <c r="AT231" s="228" t="s">
        <v>135</v>
      </c>
      <c r="AU231" s="228" t="s">
        <v>84</v>
      </c>
      <c r="AY231" s="14" t="s">
        <v>128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82</v>
      </c>
      <c r="BK231" s="229">
        <f>ROUND(I231*H231,2)</f>
        <v>0</v>
      </c>
      <c r="BL231" s="14" t="s">
        <v>94</v>
      </c>
      <c r="BM231" s="228" t="s">
        <v>1009</v>
      </c>
    </row>
    <row r="232" s="2" customFormat="1" ht="37.8" customHeight="1">
      <c r="A232" s="35"/>
      <c r="B232" s="36"/>
      <c r="C232" s="230" t="s">
        <v>437</v>
      </c>
      <c r="D232" s="230" t="s">
        <v>135</v>
      </c>
      <c r="E232" s="231" t="s">
        <v>1010</v>
      </c>
      <c r="F232" s="232" t="s">
        <v>1011</v>
      </c>
      <c r="G232" s="233" t="s">
        <v>783</v>
      </c>
      <c r="H232" s="234">
        <v>3.488</v>
      </c>
      <c r="I232" s="235"/>
      <c r="J232" s="236">
        <f>ROUND(I232*H232,2)</f>
        <v>0</v>
      </c>
      <c r="K232" s="232" t="s">
        <v>776</v>
      </c>
      <c r="L232" s="41"/>
      <c r="M232" s="237" t="s">
        <v>1</v>
      </c>
      <c r="N232" s="238" t="s">
        <v>40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2.2000000000000002</v>
      </c>
      <c r="T232" s="227">
        <f>S232*H232</f>
        <v>7.6736000000000004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94</v>
      </c>
      <c r="AT232" s="228" t="s">
        <v>135</v>
      </c>
      <c r="AU232" s="228" t="s">
        <v>84</v>
      </c>
      <c r="AY232" s="14" t="s">
        <v>128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82</v>
      </c>
      <c r="BK232" s="229">
        <f>ROUND(I232*H232,2)</f>
        <v>0</v>
      </c>
      <c r="BL232" s="14" t="s">
        <v>94</v>
      </c>
      <c r="BM232" s="228" t="s">
        <v>1012</v>
      </c>
    </row>
    <row r="233" s="2" customFormat="1" ht="33" customHeight="1">
      <c r="A233" s="35"/>
      <c r="B233" s="36"/>
      <c r="C233" s="230" t="s">
        <v>441</v>
      </c>
      <c r="D233" s="230" t="s">
        <v>135</v>
      </c>
      <c r="E233" s="231" t="s">
        <v>1013</v>
      </c>
      <c r="F233" s="232" t="s">
        <v>1014</v>
      </c>
      <c r="G233" s="233" t="s">
        <v>783</v>
      </c>
      <c r="H233" s="234">
        <v>1.744</v>
      </c>
      <c r="I233" s="235"/>
      <c r="J233" s="236">
        <f>ROUND(I233*H233,2)</f>
        <v>0</v>
      </c>
      <c r="K233" s="232" t="s">
        <v>776</v>
      </c>
      <c r="L233" s="41"/>
      <c r="M233" s="237" t="s">
        <v>1</v>
      </c>
      <c r="N233" s="238" t="s">
        <v>40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0.029000000000000001</v>
      </c>
      <c r="T233" s="227">
        <f>S233*H233</f>
        <v>0.050576000000000003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94</v>
      </c>
      <c r="AT233" s="228" t="s">
        <v>135</v>
      </c>
      <c r="AU233" s="228" t="s">
        <v>84</v>
      </c>
      <c r="AY233" s="14" t="s">
        <v>128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82</v>
      </c>
      <c r="BK233" s="229">
        <f>ROUND(I233*H233,2)</f>
        <v>0</v>
      </c>
      <c r="BL233" s="14" t="s">
        <v>94</v>
      </c>
      <c r="BM233" s="228" t="s">
        <v>1015</v>
      </c>
    </row>
    <row r="234" s="2" customFormat="1" ht="21.75" customHeight="1">
      <c r="A234" s="35"/>
      <c r="B234" s="36"/>
      <c r="C234" s="230" t="s">
        <v>445</v>
      </c>
      <c r="D234" s="230" t="s">
        <v>135</v>
      </c>
      <c r="E234" s="231" t="s">
        <v>1016</v>
      </c>
      <c r="F234" s="232" t="s">
        <v>1017</v>
      </c>
      <c r="G234" s="233" t="s">
        <v>355</v>
      </c>
      <c r="H234" s="234">
        <v>3.2000000000000002</v>
      </c>
      <c r="I234" s="235"/>
      <c r="J234" s="236">
        <f>ROUND(I234*H234,2)</f>
        <v>0</v>
      </c>
      <c r="K234" s="232" t="s">
        <v>776</v>
      </c>
      <c r="L234" s="41"/>
      <c r="M234" s="237" t="s">
        <v>1</v>
      </c>
      <c r="N234" s="238" t="s">
        <v>40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0.075999999999999998</v>
      </c>
      <c r="T234" s="227">
        <f>S234*H234</f>
        <v>0.2432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94</v>
      </c>
      <c r="AT234" s="228" t="s">
        <v>135</v>
      </c>
      <c r="AU234" s="228" t="s">
        <v>84</v>
      </c>
      <c r="AY234" s="14" t="s">
        <v>128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82</v>
      </c>
      <c r="BK234" s="229">
        <f>ROUND(I234*H234,2)</f>
        <v>0</v>
      </c>
      <c r="BL234" s="14" t="s">
        <v>94</v>
      </c>
      <c r="BM234" s="228" t="s">
        <v>1018</v>
      </c>
    </row>
    <row r="235" s="2" customFormat="1" ht="24.15" customHeight="1">
      <c r="A235" s="35"/>
      <c r="B235" s="36"/>
      <c r="C235" s="230" t="s">
        <v>449</v>
      </c>
      <c r="D235" s="230" t="s">
        <v>135</v>
      </c>
      <c r="E235" s="231" t="s">
        <v>1019</v>
      </c>
      <c r="F235" s="232" t="s">
        <v>1020</v>
      </c>
      <c r="G235" s="233" t="s">
        <v>132</v>
      </c>
      <c r="H235" s="234">
        <v>16</v>
      </c>
      <c r="I235" s="235"/>
      <c r="J235" s="236">
        <f>ROUND(I235*H235,2)</f>
        <v>0</v>
      </c>
      <c r="K235" s="232" t="s">
        <v>776</v>
      </c>
      <c r="L235" s="41"/>
      <c r="M235" s="237" t="s">
        <v>1</v>
      </c>
      <c r="N235" s="238" t="s">
        <v>40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0.014999999999999999</v>
      </c>
      <c r="T235" s="227">
        <f>S235*H235</f>
        <v>0.23999999999999999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94</v>
      </c>
      <c r="AT235" s="228" t="s">
        <v>135</v>
      </c>
      <c r="AU235" s="228" t="s">
        <v>84</v>
      </c>
      <c r="AY235" s="14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82</v>
      </c>
      <c r="BK235" s="229">
        <f>ROUND(I235*H235,2)</f>
        <v>0</v>
      </c>
      <c r="BL235" s="14" t="s">
        <v>94</v>
      </c>
      <c r="BM235" s="228" t="s">
        <v>1021</v>
      </c>
    </row>
    <row r="236" s="2" customFormat="1" ht="33" customHeight="1">
      <c r="A236" s="35"/>
      <c r="B236" s="36"/>
      <c r="C236" s="230" t="s">
        <v>453</v>
      </c>
      <c r="D236" s="230" t="s">
        <v>135</v>
      </c>
      <c r="E236" s="231" t="s">
        <v>1022</v>
      </c>
      <c r="F236" s="232" t="s">
        <v>1023</v>
      </c>
      <c r="G236" s="233" t="s">
        <v>158</v>
      </c>
      <c r="H236" s="234">
        <v>4.5999999999999996</v>
      </c>
      <c r="I236" s="235"/>
      <c r="J236" s="236">
        <f>ROUND(I236*H236,2)</f>
        <v>0</v>
      </c>
      <c r="K236" s="232" t="s">
        <v>776</v>
      </c>
      <c r="L236" s="41"/>
      <c r="M236" s="237" t="s">
        <v>1</v>
      </c>
      <c r="N236" s="238" t="s">
        <v>40</v>
      </c>
      <c r="O236" s="88"/>
      <c r="P236" s="226">
        <f>O236*H236</f>
        <v>0</v>
      </c>
      <c r="Q236" s="226">
        <v>0.047370000000000002</v>
      </c>
      <c r="R236" s="226">
        <f>Q236*H236</f>
        <v>0.21790199999999999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94</v>
      </c>
      <c r="AT236" s="228" t="s">
        <v>135</v>
      </c>
      <c r="AU236" s="228" t="s">
        <v>84</v>
      </c>
      <c r="AY236" s="14" t="s">
        <v>128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82</v>
      </c>
      <c r="BK236" s="229">
        <f>ROUND(I236*H236,2)</f>
        <v>0</v>
      </c>
      <c r="BL236" s="14" t="s">
        <v>94</v>
      </c>
      <c r="BM236" s="228" t="s">
        <v>1024</v>
      </c>
    </row>
    <row r="237" s="2" customFormat="1" ht="16.5" customHeight="1">
      <c r="A237" s="35"/>
      <c r="B237" s="36"/>
      <c r="C237" s="230" t="s">
        <v>457</v>
      </c>
      <c r="D237" s="230" t="s">
        <v>135</v>
      </c>
      <c r="E237" s="231" t="s">
        <v>1025</v>
      </c>
      <c r="F237" s="232" t="s">
        <v>1026</v>
      </c>
      <c r="G237" s="233" t="s">
        <v>158</v>
      </c>
      <c r="H237" s="234">
        <v>5</v>
      </c>
      <c r="I237" s="235"/>
      <c r="J237" s="236">
        <f>ROUND(I237*H237,2)</f>
        <v>0</v>
      </c>
      <c r="K237" s="232" t="s">
        <v>776</v>
      </c>
      <c r="L237" s="41"/>
      <c r="M237" s="237" t="s">
        <v>1</v>
      </c>
      <c r="N237" s="238" t="s">
        <v>40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0.036999999999999998</v>
      </c>
      <c r="T237" s="227">
        <f>S237*H237</f>
        <v>0.185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94</v>
      </c>
      <c r="AT237" s="228" t="s">
        <v>135</v>
      </c>
      <c r="AU237" s="228" t="s">
        <v>84</v>
      </c>
      <c r="AY237" s="14" t="s">
        <v>128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82</v>
      </c>
      <c r="BK237" s="229">
        <f>ROUND(I237*H237,2)</f>
        <v>0</v>
      </c>
      <c r="BL237" s="14" t="s">
        <v>94</v>
      </c>
      <c r="BM237" s="228" t="s">
        <v>1027</v>
      </c>
    </row>
    <row r="238" s="2" customFormat="1" ht="24.15" customHeight="1">
      <c r="A238" s="35"/>
      <c r="B238" s="36"/>
      <c r="C238" s="230" t="s">
        <v>461</v>
      </c>
      <c r="D238" s="230" t="s">
        <v>135</v>
      </c>
      <c r="E238" s="231" t="s">
        <v>1028</v>
      </c>
      <c r="F238" s="232" t="s">
        <v>1029</v>
      </c>
      <c r="G238" s="233" t="s">
        <v>158</v>
      </c>
      <c r="H238" s="234">
        <v>22.100000000000001</v>
      </c>
      <c r="I238" s="235"/>
      <c r="J238" s="236">
        <f>ROUND(I238*H238,2)</f>
        <v>0</v>
      </c>
      <c r="K238" s="232" t="s">
        <v>776</v>
      </c>
      <c r="L238" s="41"/>
      <c r="M238" s="237" t="s">
        <v>1</v>
      </c>
      <c r="N238" s="238" t="s">
        <v>40</v>
      </c>
      <c r="O238" s="88"/>
      <c r="P238" s="226">
        <f>O238*H238</f>
        <v>0</v>
      </c>
      <c r="Q238" s="226">
        <v>1.0000000000000001E-05</v>
      </c>
      <c r="R238" s="226">
        <f>Q238*H238</f>
        <v>0.00022100000000000003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94</v>
      </c>
      <c r="AT238" s="228" t="s">
        <v>135</v>
      </c>
      <c r="AU238" s="228" t="s">
        <v>84</v>
      </c>
      <c r="AY238" s="14" t="s">
        <v>128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82</v>
      </c>
      <c r="BK238" s="229">
        <f>ROUND(I238*H238,2)</f>
        <v>0</v>
      </c>
      <c r="BL238" s="14" t="s">
        <v>94</v>
      </c>
      <c r="BM238" s="228" t="s">
        <v>1030</v>
      </c>
    </row>
    <row r="239" s="2" customFormat="1" ht="21.75" customHeight="1">
      <c r="A239" s="35"/>
      <c r="B239" s="36"/>
      <c r="C239" s="230" t="s">
        <v>465</v>
      </c>
      <c r="D239" s="230" t="s">
        <v>135</v>
      </c>
      <c r="E239" s="231" t="s">
        <v>1031</v>
      </c>
      <c r="F239" s="232" t="s">
        <v>1032</v>
      </c>
      <c r="G239" s="233" t="s">
        <v>158</v>
      </c>
      <c r="H239" s="234">
        <v>1.5</v>
      </c>
      <c r="I239" s="235"/>
      <c r="J239" s="236">
        <f>ROUND(I239*H239,2)</f>
        <v>0</v>
      </c>
      <c r="K239" s="232" t="s">
        <v>776</v>
      </c>
      <c r="L239" s="41"/>
      <c r="M239" s="237" t="s">
        <v>1</v>
      </c>
      <c r="N239" s="238" t="s">
        <v>40</v>
      </c>
      <c r="O239" s="88"/>
      <c r="P239" s="226">
        <f>O239*H239</f>
        <v>0</v>
      </c>
      <c r="Q239" s="226">
        <v>2.0000000000000002E-05</v>
      </c>
      <c r="R239" s="226">
        <f>Q239*H239</f>
        <v>3.0000000000000004E-05</v>
      </c>
      <c r="S239" s="226">
        <v>0.002</v>
      </c>
      <c r="T239" s="227">
        <f>S239*H239</f>
        <v>0.0030000000000000001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94</v>
      </c>
      <c r="AT239" s="228" t="s">
        <v>135</v>
      </c>
      <c r="AU239" s="228" t="s">
        <v>84</v>
      </c>
      <c r="AY239" s="14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82</v>
      </c>
      <c r="BK239" s="229">
        <f>ROUND(I239*H239,2)</f>
        <v>0</v>
      </c>
      <c r="BL239" s="14" t="s">
        <v>94</v>
      </c>
      <c r="BM239" s="228" t="s">
        <v>1033</v>
      </c>
    </row>
    <row r="240" s="11" customFormat="1" ht="22.8" customHeight="1">
      <c r="A240" s="11"/>
      <c r="B240" s="202"/>
      <c r="C240" s="203"/>
      <c r="D240" s="204" t="s">
        <v>74</v>
      </c>
      <c r="E240" s="254" t="s">
        <v>1034</v>
      </c>
      <c r="F240" s="254" t="s">
        <v>1035</v>
      </c>
      <c r="G240" s="203"/>
      <c r="H240" s="203"/>
      <c r="I240" s="206"/>
      <c r="J240" s="255">
        <f>BK240</f>
        <v>0</v>
      </c>
      <c r="K240" s="203"/>
      <c r="L240" s="208"/>
      <c r="M240" s="209"/>
      <c r="N240" s="210"/>
      <c r="O240" s="210"/>
      <c r="P240" s="211">
        <f>SUM(P241:P247)</f>
        <v>0</v>
      </c>
      <c r="Q240" s="210"/>
      <c r="R240" s="211">
        <f>SUM(R241:R247)</f>
        <v>0</v>
      </c>
      <c r="S240" s="210"/>
      <c r="T240" s="212">
        <f>SUM(T241:T247)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13" t="s">
        <v>82</v>
      </c>
      <c r="AT240" s="214" t="s">
        <v>74</v>
      </c>
      <c r="AU240" s="214" t="s">
        <v>82</v>
      </c>
      <c r="AY240" s="213" t="s">
        <v>128</v>
      </c>
      <c r="BK240" s="215">
        <f>SUM(BK241:BK247)</f>
        <v>0</v>
      </c>
    </row>
    <row r="241" s="2" customFormat="1" ht="33" customHeight="1">
      <c r="A241" s="35"/>
      <c r="B241" s="36"/>
      <c r="C241" s="230" t="s">
        <v>469</v>
      </c>
      <c r="D241" s="230" t="s">
        <v>135</v>
      </c>
      <c r="E241" s="231" t="s">
        <v>1036</v>
      </c>
      <c r="F241" s="232" t="s">
        <v>1037</v>
      </c>
      <c r="G241" s="233" t="s">
        <v>567</v>
      </c>
      <c r="H241" s="234">
        <v>25.102</v>
      </c>
      <c r="I241" s="235"/>
      <c r="J241" s="236">
        <f>ROUND(I241*H241,2)</f>
        <v>0</v>
      </c>
      <c r="K241" s="232" t="s">
        <v>776</v>
      </c>
      <c r="L241" s="41"/>
      <c r="M241" s="237" t="s">
        <v>1</v>
      </c>
      <c r="N241" s="238" t="s">
        <v>40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94</v>
      </c>
      <c r="AT241" s="228" t="s">
        <v>135</v>
      </c>
      <c r="AU241" s="228" t="s">
        <v>84</v>
      </c>
      <c r="AY241" s="14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82</v>
      </c>
      <c r="BK241" s="229">
        <f>ROUND(I241*H241,2)</f>
        <v>0</v>
      </c>
      <c r="BL241" s="14" t="s">
        <v>94</v>
      </c>
      <c r="BM241" s="228" t="s">
        <v>1038</v>
      </c>
    </row>
    <row r="242" s="2" customFormat="1" ht="33" customHeight="1">
      <c r="A242" s="35"/>
      <c r="B242" s="36"/>
      <c r="C242" s="230" t="s">
        <v>473</v>
      </c>
      <c r="D242" s="230" t="s">
        <v>135</v>
      </c>
      <c r="E242" s="231" t="s">
        <v>1039</v>
      </c>
      <c r="F242" s="232" t="s">
        <v>1040</v>
      </c>
      <c r="G242" s="233" t="s">
        <v>567</v>
      </c>
      <c r="H242" s="234">
        <v>25.102</v>
      </c>
      <c r="I242" s="235"/>
      <c r="J242" s="236">
        <f>ROUND(I242*H242,2)</f>
        <v>0</v>
      </c>
      <c r="K242" s="232" t="s">
        <v>776</v>
      </c>
      <c r="L242" s="41"/>
      <c r="M242" s="237" t="s">
        <v>1</v>
      </c>
      <c r="N242" s="238" t="s">
        <v>40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94</v>
      </c>
      <c r="AT242" s="228" t="s">
        <v>135</v>
      </c>
      <c r="AU242" s="228" t="s">
        <v>84</v>
      </c>
      <c r="AY242" s="14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82</v>
      </c>
      <c r="BK242" s="229">
        <f>ROUND(I242*H242,2)</f>
        <v>0</v>
      </c>
      <c r="BL242" s="14" t="s">
        <v>94</v>
      </c>
      <c r="BM242" s="228" t="s">
        <v>1041</v>
      </c>
    </row>
    <row r="243" s="2" customFormat="1" ht="24.15" customHeight="1">
      <c r="A243" s="35"/>
      <c r="B243" s="36"/>
      <c r="C243" s="230" t="s">
        <v>477</v>
      </c>
      <c r="D243" s="230" t="s">
        <v>135</v>
      </c>
      <c r="E243" s="231" t="s">
        <v>1042</v>
      </c>
      <c r="F243" s="232" t="s">
        <v>1043</v>
      </c>
      <c r="G243" s="233" t="s">
        <v>567</v>
      </c>
      <c r="H243" s="234">
        <v>25.102</v>
      </c>
      <c r="I243" s="235"/>
      <c r="J243" s="236">
        <f>ROUND(I243*H243,2)</f>
        <v>0</v>
      </c>
      <c r="K243" s="232" t="s">
        <v>776</v>
      </c>
      <c r="L243" s="41"/>
      <c r="M243" s="237" t="s">
        <v>1</v>
      </c>
      <c r="N243" s="238" t="s">
        <v>40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94</v>
      </c>
      <c r="AT243" s="228" t="s">
        <v>135</v>
      </c>
      <c r="AU243" s="228" t="s">
        <v>84</v>
      </c>
      <c r="AY243" s="14" t="s">
        <v>128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82</v>
      </c>
      <c r="BK243" s="229">
        <f>ROUND(I243*H243,2)</f>
        <v>0</v>
      </c>
      <c r="BL243" s="14" t="s">
        <v>94</v>
      </c>
      <c r="BM243" s="228" t="s">
        <v>1044</v>
      </c>
    </row>
    <row r="244" s="2" customFormat="1" ht="24.15" customHeight="1">
      <c r="A244" s="35"/>
      <c r="B244" s="36"/>
      <c r="C244" s="230" t="s">
        <v>481</v>
      </c>
      <c r="D244" s="230" t="s">
        <v>135</v>
      </c>
      <c r="E244" s="231" t="s">
        <v>1045</v>
      </c>
      <c r="F244" s="232" t="s">
        <v>1046</v>
      </c>
      <c r="G244" s="233" t="s">
        <v>567</v>
      </c>
      <c r="H244" s="234">
        <v>219.84299999999999</v>
      </c>
      <c r="I244" s="235"/>
      <c r="J244" s="236">
        <f>ROUND(I244*H244,2)</f>
        <v>0</v>
      </c>
      <c r="K244" s="232" t="s">
        <v>776</v>
      </c>
      <c r="L244" s="41"/>
      <c r="M244" s="237" t="s">
        <v>1</v>
      </c>
      <c r="N244" s="238" t="s">
        <v>40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94</v>
      </c>
      <c r="AT244" s="228" t="s">
        <v>135</v>
      </c>
      <c r="AU244" s="228" t="s">
        <v>84</v>
      </c>
      <c r="AY244" s="14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82</v>
      </c>
      <c r="BK244" s="229">
        <f>ROUND(I244*H244,2)</f>
        <v>0</v>
      </c>
      <c r="BL244" s="14" t="s">
        <v>94</v>
      </c>
      <c r="BM244" s="228" t="s">
        <v>1047</v>
      </c>
    </row>
    <row r="245" s="2" customFormat="1" ht="33" customHeight="1">
      <c r="A245" s="35"/>
      <c r="B245" s="36"/>
      <c r="C245" s="230" t="s">
        <v>485</v>
      </c>
      <c r="D245" s="230" t="s">
        <v>135</v>
      </c>
      <c r="E245" s="231" t="s">
        <v>1048</v>
      </c>
      <c r="F245" s="232" t="s">
        <v>1049</v>
      </c>
      <c r="G245" s="233" t="s">
        <v>567</v>
      </c>
      <c r="H245" s="234">
        <v>14.343</v>
      </c>
      <c r="I245" s="235"/>
      <c r="J245" s="236">
        <f>ROUND(I245*H245,2)</f>
        <v>0</v>
      </c>
      <c r="K245" s="232" t="s">
        <v>776</v>
      </c>
      <c r="L245" s="41"/>
      <c r="M245" s="237" t="s">
        <v>1</v>
      </c>
      <c r="N245" s="238" t="s">
        <v>40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94</v>
      </c>
      <c r="AT245" s="228" t="s">
        <v>135</v>
      </c>
      <c r="AU245" s="228" t="s">
        <v>84</v>
      </c>
      <c r="AY245" s="14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82</v>
      </c>
      <c r="BK245" s="229">
        <f>ROUND(I245*H245,2)</f>
        <v>0</v>
      </c>
      <c r="BL245" s="14" t="s">
        <v>94</v>
      </c>
      <c r="BM245" s="228" t="s">
        <v>1050</v>
      </c>
    </row>
    <row r="246" s="2" customFormat="1" ht="33" customHeight="1">
      <c r="A246" s="35"/>
      <c r="B246" s="36"/>
      <c r="C246" s="230" t="s">
        <v>489</v>
      </c>
      <c r="D246" s="230" t="s">
        <v>135</v>
      </c>
      <c r="E246" s="231" t="s">
        <v>1051</v>
      </c>
      <c r="F246" s="232" t="s">
        <v>1052</v>
      </c>
      <c r="G246" s="233" t="s">
        <v>567</v>
      </c>
      <c r="H246" s="234">
        <v>8.766</v>
      </c>
      <c r="I246" s="235"/>
      <c r="J246" s="236">
        <f>ROUND(I246*H246,2)</f>
        <v>0</v>
      </c>
      <c r="K246" s="232" t="s">
        <v>776</v>
      </c>
      <c r="L246" s="41"/>
      <c r="M246" s="237" t="s">
        <v>1</v>
      </c>
      <c r="N246" s="238" t="s">
        <v>40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94</v>
      </c>
      <c r="AT246" s="228" t="s">
        <v>135</v>
      </c>
      <c r="AU246" s="228" t="s">
        <v>84</v>
      </c>
      <c r="AY246" s="14" t="s">
        <v>128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82</v>
      </c>
      <c r="BK246" s="229">
        <f>ROUND(I246*H246,2)</f>
        <v>0</v>
      </c>
      <c r="BL246" s="14" t="s">
        <v>94</v>
      </c>
      <c r="BM246" s="228" t="s">
        <v>1053</v>
      </c>
    </row>
    <row r="247" s="2" customFormat="1" ht="33" customHeight="1">
      <c r="A247" s="35"/>
      <c r="B247" s="36"/>
      <c r="C247" s="230" t="s">
        <v>493</v>
      </c>
      <c r="D247" s="230" t="s">
        <v>135</v>
      </c>
      <c r="E247" s="231" t="s">
        <v>1054</v>
      </c>
      <c r="F247" s="232" t="s">
        <v>1055</v>
      </c>
      <c r="G247" s="233" t="s">
        <v>567</v>
      </c>
      <c r="H247" s="234">
        <v>1.3180000000000001</v>
      </c>
      <c r="I247" s="235"/>
      <c r="J247" s="236">
        <f>ROUND(I247*H247,2)</f>
        <v>0</v>
      </c>
      <c r="K247" s="232" t="s">
        <v>776</v>
      </c>
      <c r="L247" s="41"/>
      <c r="M247" s="237" t="s">
        <v>1</v>
      </c>
      <c r="N247" s="238" t="s">
        <v>40</v>
      </c>
      <c r="O247" s="88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94</v>
      </c>
      <c r="AT247" s="228" t="s">
        <v>135</v>
      </c>
      <c r="AU247" s="228" t="s">
        <v>84</v>
      </c>
      <c r="AY247" s="14" t="s">
        <v>128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82</v>
      </c>
      <c r="BK247" s="229">
        <f>ROUND(I247*H247,2)</f>
        <v>0</v>
      </c>
      <c r="BL247" s="14" t="s">
        <v>94</v>
      </c>
      <c r="BM247" s="228" t="s">
        <v>1056</v>
      </c>
    </row>
    <row r="248" s="11" customFormat="1" ht="22.8" customHeight="1">
      <c r="A248" s="11"/>
      <c r="B248" s="202"/>
      <c r="C248" s="203"/>
      <c r="D248" s="204" t="s">
        <v>74</v>
      </c>
      <c r="E248" s="254" t="s">
        <v>1057</v>
      </c>
      <c r="F248" s="254" t="s">
        <v>1058</v>
      </c>
      <c r="G248" s="203"/>
      <c r="H248" s="203"/>
      <c r="I248" s="206"/>
      <c r="J248" s="255">
        <f>BK248</f>
        <v>0</v>
      </c>
      <c r="K248" s="203"/>
      <c r="L248" s="208"/>
      <c r="M248" s="209"/>
      <c r="N248" s="210"/>
      <c r="O248" s="210"/>
      <c r="P248" s="211">
        <f>P249</f>
        <v>0</v>
      </c>
      <c r="Q248" s="210"/>
      <c r="R248" s="211">
        <f>R249</f>
        <v>0</v>
      </c>
      <c r="S248" s="210"/>
      <c r="T248" s="212">
        <f>T249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213" t="s">
        <v>82</v>
      </c>
      <c r="AT248" s="214" t="s">
        <v>74</v>
      </c>
      <c r="AU248" s="214" t="s">
        <v>82</v>
      </c>
      <c r="AY248" s="213" t="s">
        <v>128</v>
      </c>
      <c r="BK248" s="215">
        <f>BK249</f>
        <v>0</v>
      </c>
    </row>
    <row r="249" s="2" customFormat="1" ht="16.5" customHeight="1">
      <c r="A249" s="35"/>
      <c r="B249" s="36"/>
      <c r="C249" s="230" t="s">
        <v>497</v>
      </c>
      <c r="D249" s="230" t="s">
        <v>135</v>
      </c>
      <c r="E249" s="231" t="s">
        <v>1059</v>
      </c>
      <c r="F249" s="232" t="s">
        <v>1060</v>
      </c>
      <c r="G249" s="233" t="s">
        <v>567</v>
      </c>
      <c r="H249" s="234">
        <v>49.255000000000003</v>
      </c>
      <c r="I249" s="235"/>
      <c r="J249" s="236">
        <f>ROUND(I249*H249,2)</f>
        <v>0</v>
      </c>
      <c r="K249" s="232" t="s">
        <v>776</v>
      </c>
      <c r="L249" s="41"/>
      <c r="M249" s="237" t="s">
        <v>1</v>
      </c>
      <c r="N249" s="238" t="s">
        <v>40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94</v>
      </c>
      <c r="AT249" s="228" t="s">
        <v>135</v>
      </c>
      <c r="AU249" s="228" t="s">
        <v>84</v>
      </c>
      <c r="AY249" s="14" t="s">
        <v>128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82</v>
      </c>
      <c r="BK249" s="229">
        <f>ROUND(I249*H249,2)</f>
        <v>0</v>
      </c>
      <c r="BL249" s="14" t="s">
        <v>94</v>
      </c>
      <c r="BM249" s="228" t="s">
        <v>1061</v>
      </c>
    </row>
    <row r="250" s="11" customFormat="1" ht="22.8" customHeight="1">
      <c r="A250" s="11"/>
      <c r="B250" s="202"/>
      <c r="C250" s="203"/>
      <c r="D250" s="204" t="s">
        <v>74</v>
      </c>
      <c r="E250" s="254" t="s">
        <v>1062</v>
      </c>
      <c r="F250" s="254" t="s">
        <v>1063</v>
      </c>
      <c r="G250" s="203"/>
      <c r="H250" s="203"/>
      <c r="I250" s="206"/>
      <c r="J250" s="255">
        <f>BK250</f>
        <v>0</v>
      </c>
      <c r="K250" s="203"/>
      <c r="L250" s="208"/>
      <c r="M250" s="209"/>
      <c r="N250" s="210"/>
      <c r="O250" s="210"/>
      <c r="P250" s="211">
        <f>P251</f>
        <v>0</v>
      </c>
      <c r="Q250" s="210"/>
      <c r="R250" s="211">
        <f>R251</f>
        <v>0.0020799999999999998</v>
      </c>
      <c r="S250" s="210"/>
      <c r="T250" s="212">
        <f>T251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13" t="s">
        <v>84</v>
      </c>
      <c r="AT250" s="214" t="s">
        <v>74</v>
      </c>
      <c r="AU250" s="214" t="s">
        <v>82</v>
      </c>
      <c r="AY250" s="213" t="s">
        <v>128</v>
      </c>
      <c r="BK250" s="215">
        <f>BK251</f>
        <v>0</v>
      </c>
    </row>
    <row r="251" s="2" customFormat="1" ht="37.8" customHeight="1">
      <c r="A251" s="35"/>
      <c r="B251" s="36"/>
      <c r="C251" s="230" t="s">
        <v>501</v>
      </c>
      <c r="D251" s="230" t="s">
        <v>135</v>
      </c>
      <c r="E251" s="231" t="s">
        <v>1064</v>
      </c>
      <c r="F251" s="232" t="s">
        <v>1065</v>
      </c>
      <c r="G251" s="233" t="s">
        <v>132</v>
      </c>
      <c r="H251" s="234">
        <v>4</v>
      </c>
      <c r="I251" s="235"/>
      <c r="J251" s="236">
        <f>ROUND(I251*H251,2)</f>
        <v>0</v>
      </c>
      <c r="K251" s="232" t="s">
        <v>776</v>
      </c>
      <c r="L251" s="41"/>
      <c r="M251" s="237" t="s">
        <v>1</v>
      </c>
      <c r="N251" s="238" t="s">
        <v>40</v>
      </c>
      <c r="O251" s="88"/>
      <c r="P251" s="226">
        <f>O251*H251</f>
        <v>0</v>
      </c>
      <c r="Q251" s="226">
        <v>0.00051999999999999995</v>
      </c>
      <c r="R251" s="226">
        <f>Q251*H251</f>
        <v>0.0020799999999999998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193</v>
      </c>
      <c r="AT251" s="228" t="s">
        <v>135</v>
      </c>
      <c r="AU251" s="228" t="s">
        <v>84</v>
      </c>
      <c r="AY251" s="14" t="s">
        <v>128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82</v>
      </c>
      <c r="BK251" s="229">
        <f>ROUND(I251*H251,2)</f>
        <v>0</v>
      </c>
      <c r="BL251" s="14" t="s">
        <v>193</v>
      </c>
      <c r="BM251" s="228" t="s">
        <v>1066</v>
      </c>
    </row>
    <row r="252" s="11" customFormat="1" ht="22.8" customHeight="1">
      <c r="A252" s="11"/>
      <c r="B252" s="202"/>
      <c r="C252" s="203"/>
      <c r="D252" s="204" t="s">
        <v>74</v>
      </c>
      <c r="E252" s="254" t="s">
        <v>1067</v>
      </c>
      <c r="F252" s="254" t="s">
        <v>1068</v>
      </c>
      <c r="G252" s="203"/>
      <c r="H252" s="203"/>
      <c r="I252" s="206"/>
      <c r="J252" s="255">
        <f>BK252</f>
        <v>0</v>
      </c>
      <c r="K252" s="203"/>
      <c r="L252" s="208"/>
      <c r="M252" s="209"/>
      <c r="N252" s="210"/>
      <c r="O252" s="210"/>
      <c r="P252" s="211">
        <f>SUM(P253:P256)</f>
        <v>0</v>
      </c>
      <c r="Q252" s="210"/>
      <c r="R252" s="211">
        <f>SUM(R253:R256)</f>
        <v>0</v>
      </c>
      <c r="S252" s="210"/>
      <c r="T252" s="212">
        <f>SUM(T253:T256)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213" t="s">
        <v>84</v>
      </c>
      <c r="AT252" s="214" t="s">
        <v>74</v>
      </c>
      <c r="AU252" s="214" t="s">
        <v>82</v>
      </c>
      <c r="AY252" s="213" t="s">
        <v>128</v>
      </c>
      <c r="BK252" s="215">
        <f>SUM(BK253:BK256)</f>
        <v>0</v>
      </c>
    </row>
    <row r="253" s="2" customFormat="1" ht="24.15" customHeight="1">
      <c r="A253" s="35"/>
      <c r="B253" s="36"/>
      <c r="C253" s="230" t="s">
        <v>505</v>
      </c>
      <c r="D253" s="230" t="s">
        <v>135</v>
      </c>
      <c r="E253" s="231" t="s">
        <v>1069</v>
      </c>
      <c r="F253" s="232" t="s">
        <v>1070</v>
      </c>
      <c r="G253" s="233" t="s">
        <v>132</v>
      </c>
      <c r="H253" s="234">
        <v>2</v>
      </c>
      <c r="I253" s="235"/>
      <c r="J253" s="236">
        <f>ROUND(I253*H253,2)</f>
        <v>0</v>
      </c>
      <c r="K253" s="232" t="s">
        <v>776</v>
      </c>
      <c r="L253" s="41"/>
      <c r="M253" s="237" t="s">
        <v>1</v>
      </c>
      <c r="N253" s="238" t="s">
        <v>40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193</v>
      </c>
      <c r="AT253" s="228" t="s">
        <v>135</v>
      </c>
      <c r="AU253" s="228" t="s">
        <v>84</v>
      </c>
      <c r="AY253" s="14" t="s">
        <v>128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82</v>
      </c>
      <c r="BK253" s="229">
        <f>ROUND(I253*H253,2)</f>
        <v>0</v>
      </c>
      <c r="BL253" s="14" t="s">
        <v>193</v>
      </c>
      <c r="BM253" s="228" t="s">
        <v>1071</v>
      </c>
    </row>
    <row r="254" s="2" customFormat="1" ht="16.5" customHeight="1">
      <c r="A254" s="35"/>
      <c r="B254" s="36"/>
      <c r="C254" s="216" t="s">
        <v>509</v>
      </c>
      <c r="D254" s="216" t="s">
        <v>129</v>
      </c>
      <c r="E254" s="217" t="s">
        <v>1072</v>
      </c>
      <c r="F254" s="218" t="s">
        <v>1073</v>
      </c>
      <c r="G254" s="219" t="s">
        <v>132</v>
      </c>
      <c r="H254" s="220">
        <v>2</v>
      </c>
      <c r="I254" s="221"/>
      <c r="J254" s="222">
        <f>ROUND(I254*H254,2)</f>
        <v>0</v>
      </c>
      <c r="K254" s="218" t="s">
        <v>1</v>
      </c>
      <c r="L254" s="223"/>
      <c r="M254" s="224" t="s">
        <v>1</v>
      </c>
      <c r="N254" s="225" t="s">
        <v>40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258</v>
      </c>
      <c r="AT254" s="228" t="s">
        <v>129</v>
      </c>
      <c r="AU254" s="228" t="s">
        <v>84</v>
      </c>
      <c r="AY254" s="14" t="s">
        <v>128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82</v>
      </c>
      <c r="BK254" s="229">
        <f>ROUND(I254*H254,2)</f>
        <v>0</v>
      </c>
      <c r="BL254" s="14" t="s">
        <v>193</v>
      </c>
      <c r="BM254" s="228" t="s">
        <v>1074</v>
      </c>
    </row>
    <row r="255" s="2" customFormat="1" ht="16.5" customHeight="1">
      <c r="A255" s="35"/>
      <c r="B255" s="36"/>
      <c r="C255" s="216" t="s">
        <v>513</v>
      </c>
      <c r="D255" s="216" t="s">
        <v>129</v>
      </c>
      <c r="E255" s="217" t="s">
        <v>1075</v>
      </c>
      <c r="F255" s="218" t="s">
        <v>1076</v>
      </c>
      <c r="G255" s="219" t="s">
        <v>132</v>
      </c>
      <c r="H255" s="220">
        <v>2</v>
      </c>
      <c r="I255" s="221"/>
      <c r="J255" s="222">
        <f>ROUND(I255*H255,2)</f>
        <v>0</v>
      </c>
      <c r="K255" s="218" t="s">
        <v>1</v>
      </c>
      <c r="L255" s="223"/>
      <c r="M255" s="224" t="s">
        <v>1</v>
      </c>
      <c r="N255" s="225" t="s">
        <v>40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258</v>
      </c>
      <c r="AT255" s="228" t="s">
        <v>129</v>
      </c>
      <c r="AU255" s="228" t="s">
        <v>84</v>
      </c>
      <c r="AY255" s="14" t="s">
        <v>128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82</v>
      </c>
      <c r="BK255" s="229">
        <f>ROUND(I255*H255,2)</f>
        <v>0</v>
      </c>
      <c r="BL255" s="14" t="s">
        <v>193</v>
      </c>
      <c r="BM255" s="228" t="s">
        <v>1077</v>
      </c>
    </row>
    <row r="256" s="2" customFormat="1" ht="16.5" customHeight="1">
      <c r="A256" s="35"/>
      <c r="B256" s="36"/>
      <c r="C256" s="216" t="s">
        <v>517</v>
      </c>
      <c r="D256" s="216" t="s">
        <v>129</v>
      </c>
      <c r="E256" s="217" t="s">
        <v>1078</v>
      </c>
      <c r="F256" s="218" t="s">
        <v>1079</v>
      </c>
      <c r="G256" s="219" t="s">
        <v>132</v>
      </c>
      <c r="H256" s="220">
        <v>2</v>
      </c>
      <c r="I256" s="221"/>
      <c r="J256" s="222">
        <f>ROUND(I256*H256,2)</f>
        <v>0</v>
      </c>
      <c r="K256" s="218" t="s">
        <v>1</v>
      </c>
      <c r="L256" s="223"/>
      <c r="M256" s="224" t="s">
        <v>1</v>
      </c>
      <c r="N256" s="225" t="s">
        <v>40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258</v>
      </c>
      <c r="AT256" s="228" t="s">
        <v>129</v>
      </c>
      <c r="AU256" s="228" t="s">
        <v>84</v>
      </c>
      <c r="AY256" s="14" t="s">
        <v>128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82</v>
      </c>
      <c r="BK256" s="229">
        <f>ROUND(I256*H256,2)</f>
        <v>0</v>
      </c>
      <c r="BL256" s="14" t="s">
        <v>193</v>
      </c>
      <c r="BM256" s="228" t="s">
        <v>1080</v>
      </c>
    </row>
    <row r="257" s="11" customFormat="1" ht="22.8" customHeight="1">
      <c r="A257" s="11"/>
      <c r="B257" s="202"/>
      <c r="C257" s="203"/>
      <c r="D257" s="204" t="s">
        <v>74</v>
      </c>
      <c r="E257" s="254" t="s">
        <v>1081</v>
      </c>
      <c r="F257" s="254" t="s">
        <v>1082</v>
      </c>
      <c r="G257" s="203"/>
      <c r="H257" s="203"/>
      <c r="I257" s="206"/>
      <c r="J257" s="255">
        <f>BK257</f>
        <v>0</v>
      </c>
      <c r="K257" s="203"/>
      <c r="L257" s="208"/>
      <c r="M257" s="209"/>
      <c r="N257" s="210"/>
      <c r="O257" s="210"/>
      <c r="P257" s="211">
        <f>SUM(P258:P260)</f>
        <v>0</v>
      </c>
      <c r="Q257" s="210"/>
      <c r="R257" s="211">
        <f>SUM(R258:R260)</f>
        <v>0.002</v>
      </c>
      <c r="S257" s="210"/>
      <c r="T257" s="212">
        <f>SUM(T258:T260)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13" t="s">
        <v>84</v>
      </c>
      <c r="AT257" s="214" t="s">
        <v>74</v>
      </c>
      <c r="AU257" s="214" t="s">
        <v>82</v>
      </c>
      <c r="AY257" s="213" t="s">
        <v>128</v>
      </c>
      <c r="BK257" s="215">
        <f>SUM(BK258:BK260)</f>
        <v>0</v>
      </c>
    </row>
    <row r="258" s="2" customFormat="1" ht="24.15" customHeight="1">
      <c r="A258" s="35"/>
      <c r="B258" s="36"/>
      <c r="C258" s="230" t="s">
        <v>521</v>
      </c>
      <c r="D258" s="230" t="s">
        <v>135</v>
      </c>
      <c r="E258" s="231" t="s">
        <v>1083</v>
      </c>
      <c r="F258" s="232" t="s">
        <v>1084</v>
      </c>
      <c r="G258" s="233" t="s">
        <v>158</v>
      </c>
      <c r="H258" s="234">
        <v>3.7000000000000002</v>
      </c>
      <c r="I258" s="235"/>
      <c r="J258" s="236">
        <f>ROUND(I258*H258,2)</f>
        <v>0</v>
      </c>
      <c r="K258" s="232" t="s">
        <v>776</v>
      </c>
      <c r="L258" s="41"/>
      <c r="M258" s="237" t="s">
        <v>1</v>
      </c>
      <c r="N258" s="238" t="s">
        <v>40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193</v>
      </c>
      <c r="AT258" s="228" t="s">
        <v>135</v>
      </c>
      <c r="AU258" s="228" t="s">
        <v>84</v>
      </c>
      <c r="AY258" s="14" t="s">
        <v>128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82</v>
      </c>
      <c r="BK258" s="229">
        <f>ROUND(I258*H258,2)</f>
        <v>0</v>
      </c>
      <c r="BL258" s="14" t="s">
        <v>193</v>
      </c>
      <c r="BM258" s="228" t="s">
        <v>1085</v>
      </c>
    </row>
    <row r="259" s="2" customFormat="1" ht="21.75" customHeight="1">
      <c r="A259" s="35"/>
      <c r="B259" s="36"/>
      <c r="C259" s="216" t="s">
        <v>526</v>
      </c>
      <c r="D259" s="216" t="s">
        <v>129</v>
      </c>
      <c r="E259" s="217" t="s">
        <v>1086</v>
      </c>
      <c r="F259" s="218" t="s">
        <v>1087</v>
      </c>
      <c r="G259" s="219" t="s">
        <v>567</v>
      </c>
      <c r="H259" s="220">
        <v>0.002</v>
      </c>
      <c r="I259" s="221"/>
      <c r="J259" s="222">
        <f>ROUND(I259*H259,2)</f>
        <v>0</v>
      </c>
      <c r="K259" s="218" t="s">
        <v>776</v>
      </c>
      <c r="L259" s="223"/>
      <c r="M259" s="224" t="s">
        <v>1</v>
      </c>
      <c r="N259" s="225" t="s">
        <v>40</v>
      </c>
      <c r="O259" s="88"/>
      <c r="P259" s="226">
        <f>O259*H259</f>
        <v>0</v>
      </c>
      <c r="Q259" s="226">
        <v>1</v>
      </c>
      <c r="R259" s="226">
        <f>Q259*H259</f>
        <v>0.002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258</v>
      </c>
      <c r="AT259" s="228" t="s">
        <v>129</v>
      </c>
      <c r="AU259" s="228" t="s">
        <v>84</v>
      </c>
      <c r="AY259" s="14" t="s">
        <v>128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82</v>
      </c>
      <c r="BK259" s="229">
        <f>ROUND(I259*H259,2)</f>
        <v>0</v>
      </c>
      <c r="BL259" s="14" t="s">
        <v>193</v>
      </c>
      <c r="BM259" s="228" t="s">
        <v>1088</v>
      </c>
    </row>
    <row r="260" s="2" customFormat="1">
      <c r="A260" s="35"/>
      <c r="B260" s="36"/>
      <c r="C260" s="37"/>
      <c r="D260" s="239" t="s">
        <v>188</v>
      </c>
      <c r="E260" s="37"/>
      <c r="F260" s="240" t="s">
        <v>1089</v>
      </c>
      <c r="G260" s="37"/>
      <c r="H260" s="37"/>
      <c r="I260" s="241"/>
      <c r="J260" s="37"/>
      <c r="K260" s="37"/>
      <c r="L260" s="41"/>
      <c r="M260" s="242"/>
      <c r="N260" s="243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188</v>
      </c>
      <c r="AU260" s="14" t="s">
        <v>84</v>
      </c>
    </row>
    <row r="261" s="11" customFormat="1" ht="22.8" customHeight="1">
      <c r="A261" s="11"/>
      <c r="B261" s="202"/>
      <c r="C261" s="203"/>
      <c r="D261" s="204" t="s">
        <v>74</v>
      </c>
      <c r="E261" s="254" t="s">
        <v>1090</v>
      </c>
      <c r="F261" s="254" t="s">
        <v>1091</v>
      </c>
      <c r="G261" s="203"/>
      <c r="H261" s="203"/>
      <c r="I261" s="206"/>
      <c r="J261" s="255">
        <f>BK261</f>
        <v>0</v>
      </c>
      <c r="K261" s="203"/>
      <c r="L261" s="208"/>
      <c r="M261" s="209"/>
      <c r="N261" s="210"/>
      <c r="O261" s="210"/>
      <c r="P261" s="211">
        <f>SUM(P262:P287)</f>
        <v>0</v>
      </c>
      <c r="Q261" s="210"/>
      <c r="R261" s="211">
        <f>SUM(R262:R287)</f>
        <v>1.21560559</v>
      </c>
      <c r="S261" s="210"/>
      <c r="T261" s="212">
        <f>SUM(T262:T287)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13" t="s">
        <v>84</v>
      </c>
      <c r="AT261" s="214" t="s">
        <v>74</v>
      </c>
      <c r="AU261" s="214" t="s">
        <v>82</v>
      </c>
      <c r="AY261" s="213" t="s">
        <v>128</v>
      </c>
      <c r="BK261" s="215">
        <f>SUM(BK262:BK287)</f>
        <v>0</v>
      </c>
    </row>
    <row r="262" s="2" customFormat="1" ht="24.15" customHeight="1">
      <c r="A262" s="35"/>
      <c r="B262" s="36"/>
      <c r="C262" s="230" t="s">
        <v>530</v>
      </c>
      <c r="D262" s="230" t="s">
        <v>135</v>
      </c>
      <c r="E262" s="231" t="s">
        <v>1092</v>
      </c>
      <c r="F262" s="232" t="s">
        <v>1093</v>
      </c>
      <c r="G262" s="233" t="s">
        <v>132</v>
      </c>
      <c r="H262" s="234">
        <v>3</v>
      </c>
      <c r="I262" s="235"/>
      <c r="J262" s="236">
        <f>ROUND(I262*H262,2)</f>
        <v>0</v>
      </c>
      <c r="K262" s="232" t="s">
        <v>1</v>
      </c>
      <c r="L262" s="41"/>
      <c r="M262" s="237" t="s">
        <v>1</v>
      </c>
      <c r="N262" s="238" t="s">
        <v>40</v>
      </c>
      <c r="O262" s="88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193</v>
      </c>
      <c r="AT262" s="228" t="s">
        <v>135</v>
      </c>
      <c r="AU262" s="228" t="s">
        <v>84</v>
      </c>
      <c r="AY262" s="14" t="s">
        <v>128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82</v>
      </c>
      <c r="BK262" s="229">
        <f>ROUND(I262*H262,2)</f>
        <v>0</v>
      </c>
      <c r="BL262" s="14" t="s">
        <v>193</v>
      </c>
      <c r="BM262" s="228" t="s">
        <v>1094</v>
      </c>
    </row>
    <row r="263" s="2" customFormat="1" ht="21.75" customHeight="1">
      <c r="A263" s="35"/>
      <c r="B263" s="36"/>
      <c r="C263" s="230" t="s">
        <v>534</v>
      </c>
      <c r="D263" s="230" t="s">
        <v>135</v>
      </c>
      <c r="E263" s="231" t="s">
        <v>1095</v>
      </c>
      <c r="F263" s="232" t="s">
        <v>1096</v>
      </c>
      <c r="G263" s="233" t="s">
        <v>132</v>
      </c>
      <c r="H263" s="234">
        <v>3</v>
      </c>
      <c r="I263" s="235"/>
      <c r="J263" s="236">
        <f>ROUND(I263*H263,2)</f>
        <v>0</v>
      </c>
      <c r="K263" s="232" t="s">
        <v>1</v>
      </c>
      <c r="L263" s="41"/>
      <c r="M263" s="237" t="s">
        <v>1</v>
      </c>
      <c r="N263" s="238" t="s">
        <v>40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193</v>
      </c>
      <c r="AT263" s="228" t="s">
        <v>135</v>
      </c>
      <c r="AU263" s="228" t="s">
        <v>84</v>
      </c>
      <c r="AY263" s="14" t="s">
        <v>128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82</v>
      </c>
      <c r="BK263" s="229">
        <f>ROUND(I263*H263,2)</f>
        <v>0</v>
      </c>
      <c r="BL263" s="14" t="s">
        <v>193</v>
      </c>
      <c r="BM263" s="228" t="s">
        <v>1097</v>
      </c>
    </row>
    <row r="264" s="2" customFormat="1" ht="49.05" customHeight="1">
      <c r="A264" s="35"/>
      <c r="B264" s="36"/>
      <c r="C264" s="230" t="s">
        <v>538</v>
      </c>
      <c r="D264" s="230" t="s">
        <v>135</v>
      </c>
      <c r="E264" s="231" t="s">
        <v>1098</v>
      </c>
      <c r="F264" s="232" t="s">
        <v>1099</v>
      </c>
      <c r="G264" s="233" t="s">
        <v>158</v>
      </c>
      <c r="H264" s="234">
        <v>13.5</v>
      </c>
      <c r="I264" s="235"/>
      <c r="J264" s="236">
        <f>ROUND(I264*H264,2)</f>
        <v>0</v>
      </c>
      <c r="K264" s="232" t="s">
        <v>1</v>
      </c>
      <c r="L264" s="41"/>
      <c r="M264" s="237" t="s">
        <v>1</v>
      </c>
      <c r="N264" s="238" t="s">
        <v>40</v>
      </c>
      <c r="O264" s="88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193</v>
      </c>
      <c r="AT264" s="228" t="s">
        <v>135</v>
      </c>
      <c r="AU264" s="228" t="s">
        <v>84</v>
      </c>
      <c r="AY264" s="14" t="s">
        <v>128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82</v>
      </c>
      <c r="BK264" s="229">
        <f>ROUND(I264*H264,2)</f>
        <v>0</v>
      </c>
      <c r="BL264" s="14" t="s">
        <v>193</v>
      </c>
      <c r="BM264" s="228" t="s">
        <v>1100</v>
      </c>
    </row>
    <row r="265" s="2" customFormat="1" ht="24.15" customHeight="1">
      <c r="A265" s="35"/>
      <c r="B265" s="36"/>
      <c r="C265" s="216" t="s">
        <v>542</v>
      </c>
      <c r="D265" s="216" t="s">
        <v>129</v>
      </c>
      <c r="E265" s="217" t="s">
        <v>1101</v>
      </c>
      <c r="F265" s="218" t="s">
        <v>1102</v>
      </c>
      <c r="G265" s="219" t="s">
        <v>567</v>
      </c>
      <c r="H265" s="220">
        <v>0.40500000000000003</v>
      </c>
      <c r="I265" s="221"/>
      <c r="J265" s="222">
        <f>ROUND(I265*H265,2)</f>
        <v>0</v>
      </c>
      <c r="K265" s="218" t="s">
        <v>1</v>
      </c>
      <c r="L265" s="223"/>
      <c r="M265" s="224" t="s">
        <v>1</v>
      </c>
      <c r="N265" s="225" t="s">
        <v>40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258</v>
      </c>
      <c r="AT265" s="228" t="s">
        <v>129</v>
      </c>
      <c r="AU265" s="228" t="s">
        <v>84</v>
      </c>
      <c r="AY265" s="14" t="s">
        <v>128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82</v>
      </c>
      <c r="BK265" s="229">
        <f>ROUND(I265*H265,2)</f>
        <v>0</v>
      </c>
      <c r="BL265" s="14" t="s">
        <v>193</v>
      </c>
      <c r="BM265" s="228" t="s">
        <v>1103</v>
      </c>
    </row>
    <row r="266" s="2" customFormat="1" ht="16.5" customHeight="1">
      <c r="A266" s="35"/>
      <c r="B266" s="36"/>
      <c r="C266" s="216" t="s">
        <v>546</v>
      </c>
      <c r="D266" s="216" t="s">
        <v>129</v>
      </c>
      <c r="E266" s="217" t="s">
        <v>1104</v>
      </c>
      <c r="F266" s="218" t="s">
        <v>1105</v>
      </c>
      <c r="G266" s="219" t="s">
        <v>567</v>
      </c>
      <c r="H266" s="220">
        <v>1.1990000000000001</v>
      </c>
      <c r="I266" s="221"/>
      <c r="J266" s="222">
        <f>ROUND(I266*H266,2)</f>
        <v>0</v>
      </c>
      <c r="K266" s="218" t="s">
        <v>1</v>
      </c>
      <c r="L266" s="223"/>
      <c r="M266" s="224" t="s">
        <v>1</v>
      </c>
      <c r="N266" s="225" t="s">
        <v>40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258</v>
      </c>
      <c r="AT266" s="228" t="s">
        <v>129</v>
      </c>
      <c r="AU266" s="228" t="s">
        <v>84</v>
      </c>
      <c r="AY266" s="14" t="s">
        <v>128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82</v>
      </c>
      <c r="BK266" s="229">
        <f>ROUND(I266*H266,2)</f>
        <v>0</v>
      </c>
      <c r="BL266" s="14" t="s">
        <v>193</v>
      </c>
      <c r="BM266" s="228" t="s">
        <v>1106</v>
      </c>
    </row>
    <row r="267" s="2" customFormat="1" ht="16.5" customHeight="1">
      <c r="A267" s="35"/>
      <c r="B267" s="36"/>
      <c r="C267" s="216" t="s">
        <v>550</v>
      </c>
      <c r="D267" s="216" t="s">
        <v>129</v>
      </c>
      <c r="E267" s="217" t="s">
        <v>1107</v>
      </c>
      <c r="F267" s="218" t="s">
        <v>1108</v>
      </c>
      <c r="G267" s="219" t="s">
        <v>232</v>
      </c>
      <c r="H267" s="220">
        <v>1604</v>
      </c>
      <c r="I267" s="221"/>
      <c r="J267" s="222">
        <f>ROUND(I267*H267,2)</f>
        <v>0</v>
      </c>
      <c r="K267" s="218" t="s">
        <v>1</v>
      </c>
      <c r="L267" s="223"/>
      <c r="M267" s="224" t="s">
        <v>1</v>
      </c>
      <c r="N267" s="225" t="s">
        <v>40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258</v>
      </c>
      <c r="AT267" s="228" t="s">
        <v>129</v>
      </c>
      <c r="AU267" s="228" t="s">
        <v>84</v>
      </c>
      <c r="AY267" s="14" t="s">
        <v>128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82</v>
      </c>
      <c r="BK267" s="229">
        <f>ROUND(I267*H267,2)</f>
        <v>0</v>
      </c>
      <c r="BL267" s="14" t="s">
        <v>193</v>
      </c>
      <c r="BM267" s="228" t="s">
        <v>1109</v>
      </c>
    </row>
    <row r="268" s="2" customFormat="1" ht="16.5" customHeight="1">
      <c r="A268" s="35"/>
      <c r="B268" s="36"/>
      <c r="C268" s="230" t="s">
        <v>555</v>
      </c>
      <c r="D268" s="230" t="s">
        <v>135</v>
      </c>
      <c r="E268" s="231" t="s">
        <v>1110</v>
      </c>
      <c r="F268" s="232" t="s">
        <v>1111</v>
      </c>
      <c r="G268" s="233" t="s">
        <v>355</v>
      </c>
      <c r="H268" s="234">
        <v>3.7000000000000002</v>
      </c>
      <c r="I268" s="235"/>
      <c r="J268" s="236">
        <f>ROUND(I268*H268,2)</f>
        <v>0</v>
      </c>
      <c r="K268" s="232" t="s">
        <v>776</v>
      </c>
      <c r="L268" s="41"/>
      <c r="M268" s="237" t="s">
        <v>1</v>
      </c>
      <c r="N268" s="238" t="s">
        <v>40</v>
      </c>
      <c r="O268" s="88"/>
      <c r="P268" s="226">
        <f>O268*H268</f>
        <v>0</v>
      </c>
      <c r="Q268" s="226">
        <v>0.00027999999999999998</v>
      </c>
      <c r="R268" s="226">
        <f>Q268*H268</f>
        <v>0.001036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193</v>
      </c>
      <c r="AT268" s="228" t="s">
        <v>135</v>
      </c>
      <c r="AU268" s="228" t="s">
        <v>84</v>
      </c>
      <c r="AY268" s="14" t="s">
        <v>128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82</v>
      </c>
      <c r="BK268" s="229">
        <f>ROUND(I268*H268,2)</f>
        <v>0</v>
      </c>
      <c r="BL268" s="14" t="s">
        <v>193</v>
      </c>
      <c r="BM268" s="228" t="s">
        <v>1112</v>
      </c>
    </row>
    <row r="269" s="2" customFormat="1" ht="16.5" customHeight="1">
      <c r="A269" s="35"/>
      <c r="B269" s="36"/>
      <c r="C269" s="216" t="s">
        <v>560</v>
      </c>
      <c r="D269" s="216" t="s">
        <v>129</v>
      </c>
      <c r="E269" s="217" t="s">
        <v>1113</v>
      </c>
      <c r="F269" s="218" t="s">
        <v>1114</v>
      </c>
      <c r="G269" s="219" t="s">
        <v>355</v>
      </c>
      <c r="H269" s="220">
        <v>4.1920000000000002</v>
      </c>
      <c r="I269" s="221"/>
      <c r="J269" s="222">
        <f>ROUND(I269*H269,2)</f>
        <v>0</v>
      </c>
      <c r="K269" s="218" t="s">
        <v>776</v>
      </c>
      <c r="L269" s="223"/>
      <c r="M269" s="224" t="s">
        <v>1</v>
      </c>
      <c r="N269" s="225" t="s">
        <v>40</v>
      </c>
      <c r="O269" s="88"/>
      <c r="P269" s="226">
        <f>O269*H269</f>
        <v>0</v>
      </c>
      <c r="Q269" s="226">
        <v>0.0061399999999999996</v>
      </c>
      <c r="R269" s="226">
        <f>Q269*H269</f>
        <v>0.025738879999999999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258</v>
      </c>
      <c r="AT269" s="228" t="s">
        <v>129</v>
      </c>
      <c r="AU269" s="228" t="s">
        <v>84</v>
      </c>
      <c r="AY269" s="14" t="s">
        <v>128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82</v>
      </c>
      <c r="BK269" s="229">
        <f>ROUND(I269*H269,2)</f>
        <v>0</v>
      </c>
      <c r="BL269" s="14" t="s">
        <v>193</v>
      </c>
      <c r="BM269" s="228" t="s">
        <v>1115</v>
      </c>
    </row>
    <row r="270" s="2" customFormat="1" ht="24.15" customHeight="1">
      <c r="A270" s="35"/>
      <c r="B270" s="36"/>
      <c r="C270" s="216" t="s">
        <v>564</v>
      </c>
      <c r="D270" s="216" t="s">
        <v>129</v>
      </c>
      <c r="E270" s="217" t="s">
        <v>1116</v>
      </c>
      <c r="F270" s="218" t="s">
        <v>1117</v>
      </c>
      <c r="G270" s="219" t="s">
        <v>158</v>
      </c>
      <c r="H270" s="220">
        <v>7.4000000000000004</v>
      </c>
      <c r="I270" s="221"/>
      <c r="J270" s="222">
        <f>ROUND(I270*H270,2)</f>
        <v>0</v>
      </c>
      <c r="K270" s="218" t="s">
        <v>776</v>
      </c>
      <c r="L270" s="223"/>
      <c r="M270" s="224" t="s">
        <v>1</v>
      </c>
      <c r="N270" s="225" t="s">
        <v>40</v>
      </c>
      <c r="O270" s="88"/>
      <c r="P270" s="226">
        <f>O270*H270</f>
        <v>0</v>
      </c>
      <c r="Q270" s="226">
        <v>1.0000000000000001E-05</v>
      </c>
      <c r="R270" s="226">
        <f>Q270*H270</f>
        <v>7.400000000000001E-05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258</v>
      </c>
      <c r="AT270" s="228" t="s">
        <v>129</v>
      </c>
      <c r="AU270" s="228" t="s">
        <v>84</v>
      </c>
      <c r="AY270" s="14" t="s">
        <v>128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82</v>
      </c>
      <c r="BK270" s="229">
        <f>ROUND(I270*H270,2)</f>
        <v>0</v>
      </c>
      <c r="BL270" s="14" t="s">
        <v>193</v>
      </c>
      <c r="BM270" s="228" t="s">
        <v>1118</v>
      </c>
    </row>
    <row r="271" s="2" customFormat="1" ht="16.5" customHeight="1">
      <c r="A271" s="35"/>
      <c r="B271" s="36"/>
      <c r="C271" s="230" t="s">
        <v>1119</v>
      </c>
      <c r="D271" s="230" t="s">
        <v>135</v>
      </c>
      <c r="E271" s="231" t="s">
        <v>1120</v>
      </c>
      <c r="F271" s="232" t="s">
        <v>1121</v>
      </c>
      <c r="G271" s="233" t="s">
        <v>232</v>
      </c>
      <c r="H271" s="234">
        <v>467.79700000000003</v>
      </c>
      <c r="I271" s="235"/>
      <c r="J271" s="236">
        <f>ROUND(I271*H271,2)</f>
        <v>0</v>
      </c>
      <c r="K271" s="232" t="s">
        <v>776</v>
      </c>
      <c r="L271" s="41"/>
      <c r="M271" s="237" t="s">
        <v>1</v>
      </c>
      <c r="N271" s="238" t="s">
        <v>40</v>
      </c>
      <c r="O271" s="88"/>
      <c r="P271" s="226">
        <f>O271*H271</f>
        <v>0</v>
      </c>
      <c r="Q271" s="226">
        <v>5.0000000000000002E-05</v>
      </c>
      <c r="R271" s="226">
        <f>Q271*H271</f>
        <v>0.023389850000000004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193</v>
      </c>
      <c r="AT271" s="228" t="s">
        <v>135</v>
      </c>
      <c r="AU271" s="228" t="s">
        <v>84</v>
      </c>
      <c r="AY271" s="14" t="s">
        <v>128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82</v>
      </c>
      <c r="BK271" s="229">
        <f>ROUND(I271*H271,2)</f>
        <v>0</v>
      </c>
      <c r="BL271" s="14" t="s">
        <v>193</v>
      </c>
      <c r="BM271" s="228" t="s">
        <v>1122</v>
      </c>
    </row>
    <row r="272" s="2" customFormat="1" ht="21.75" customHeight="1">
      <c r="A272" s="35"/>
      <c r="B272" s="36"/>
      <c r="C272" s="216" t="s">
        <v>1123</v>
      </c>
      <c r="D272" s="216" t="s">
        <v>129</v>
      </c>
      <c r="E272" s="217" t="s">
        <v>1124</v>
      </c>
      <c r="F272" s="218" t="s">
        <v>1125</v>
      </c>
      <c r="G272" s="219" t="s">
        <v>567</v>
      </c>
      <c r="H272" s="220">
        <v>0.11500000000000001</v>
      </c>
      <c r="I272" s="221"/>
      <c r="J272" s="222">
        <f>ROUND(I272*H272,2)</f>
        <v>0</v>
      </c>
      <c r="K272" s="218" t="s">
        <v>776</v>
      </c>
      <c r="L272" s="223"/>
      <c r="M272" s="224" t="s">
        <v>1</v>
      </c>
      <c r="N272" s="225" t="s">
        <v>40</v>
      </c>
      <c r="O272" s="88"/>
      <c r="P272" s="226">
        <f>O272*H272</f>
        <v>0</v>
      </c>
      <c r="Q272" s="226">
        <v>1</v>
      </c>
      <c r="R272" s="226">
        <f>Q272*H272</f>
        <v>0.11500000000000001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258</v>
      </c>
      <c r="AT272" s="228" t="s">
        <v>129</v>
      </c>
      <c r="AU272" s="228" t="s">
        <v>84</v>
      </c>
      <c r="AY272" s="14" t="s">
        <v>128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82</v>
      </c>
      <c r="BK272" s="229">
        <f>ROUND(I272*H272,2)</f>
        <v>0</v>
      </c>
      <c r="BL272" s="14" t="s">
        <v>193</v>
      </c>
      <c r="BM272" s="228" t="s">
        <v>1126</v>
      </c>
    </row>
    <row r="273" s="2" customFormat="1">
      <c r="A273" s="35"/>
      <c r="B273" s="36"/>
      <c r="C273" s="37"/>
      <c r="D273" s="239" t="s">
        <v>188</v>
      </c>
      <c r="E273" s="37"/>
      <c r="F273" s="240" t="s">
        <v>1127</v>
      </c>
      <c r="G273" s="37"/>
      <c r="H273" s="37"/>
      <c r="I273" s="241"/>
      <c r="J273" s="37"/>
      <c r="K273" s="37"/>
      <c r="L273" s="41"/>
      <c r="M273" s="242"/>
      <c r="N273" s="243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188</v>
      </c>
      <c r="AU273" s="14" t="s">
        <v>84</v>
      </c>
    </row>
    <row r="274" s="2" customFormat="1" ht="21.75" customHeight="1">
      <c r="A274" s="35"/>
      <c r="B274" s="36"/>
      <c r="C274" s="216" t="s">
        <v>1128</v>
      </c>
      <c r="D274" s="216" t="s">
        <v>129</v>
      </c>
      <c r="E274" s="217" t="s">
        <v>1129</v>
      </c>
      <c r="F274" s="218" t="s">
        <v>1130</v>
      </c>
      <c r="G274" s="219" t="s">
        <v>567</v>
      </c>
      <c r="H274" s="220">
        <v>0.35299999999999998</v>
      </c>
      <c r="I274" s="221"/>
      <c r="J274" s="222">
        <f>ROUND(I274*H274,2)</f>
        <v>0</v>
      </c>
      <c r="K274" s="218" t="s">
        <v>776</v>
      </c>
      <c r="L274" s="223"/>
      <c r="M274" s="224" t="s">
        <v>1</v>
      </c>
      <c r="N274" s="225" t="s">
        <v>40</v>
      </c>
      <c r="O274" s="88"/>
      <c r="P274" s="226">
        <f>O274*H274</f>
        <v>0</v>
      </c>
      <c r="Q274" s="226">
        <v>1</v>
      </c>
      <c r="R274" s="226">
        <f>Q274*H274</f>
        <v>0.35299999999999998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258</v>
      </c>
      <c r="AT274" s="228" t="s">
        <v>129</v>
      </c>
      <c r="AU274" s="228" t="s">
        <v>84</v>
      </c>
      <c r="AY274" s="14" t="s">
        <v>128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82</v>
      </c>
      <c r="BK274" s="229">
        <f>ROUND(I274*H274,2)</f>
        <v>0</v>
      </c>
      <c r="BL274" s="14" t="s">
        <v>193</v>
      </c>
      <c r="BM274" s="228" t="s">
        <v>1131</v>
      </c>
    </row>
    <row r="275" s="2" customFormat="1">
      <c r="A275" s="35"/>
      <c r="B275" s="36"/>
      <c r="C275" s="37"/>
      <c r="D275" s="239" t="s">
        <v>188</v>
      </c>
      <c r="E275" s="37"/>
      <c r="F275" s="240" t="s">
        <v>1132</v>
      </c>
      <c r="G275" s="37"/>
      <c r="H275" s="37"/>
      <c r="I275" s="241"/>
      <c r="J275" s="37"/>
      <c r="K275" s="37"/>
      <c r="L275" s="41"/>
      <c r="M275" s="242"/>
      <c r="N275" s="243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188</v>
      </c>
      <c r="AU275" s="14" t="s">
        <v>84</v>
      </c>
    </row>
    <row r="276" s="2" customFormat="1" ht="24.15" customHeight="1">
      <c r="A276" s="35"/>
      <c r="B276" s="36"/>
      <c r="C276" s="230" t="s">
        <v>1133</v>
      </c>
      <c r="D276" s="230" t="s">
        <v>135</v>
      </c>
      <c r="E276" s="231" t="s">
        <v>1134</v>
      </c>
      <c r="F276" s="232" t="s">
        <v>1135</v>
      </c>
      <c r="G276" s="233" t="s">
        <v>132</v>
      </c>
      <c r="H276" s="234">
        <v>2</v>
      </c>
      <c r="I276" s="235"/>
      <c r="J276" s="236">
        <f>ROUND(I276*H276,2)</f>
        <v>0</v>
      </c>
      <c r="K276" s="232" t="s">
        <v>776</v>
      </c>
      <c r="L276" s="41"/>
      <c r="M276" s="237" t="s">
        <v>1</v>
      </c>
      <c r="N276" s="238" t="s">
        <v>40</v>
      </c>
      <c r="O276" s="88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193</v>
      </c>
      <c r="AT276" s="228" t="s">
        <v>135</v>
      </c>
      <c r="AU276" s="228" t="s">
        <v>84</v>
      </c>
      <c r="AY276" s="14" t="s">
        <v>128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82</v>
      </c>
      <c r="BK276" s="229">
        <f>ROUND(I276*H276,2)</f>
        <v>0</v>
      </c>
      <c r="BL276" s="14" t="s">
        <v>193</v>
      </c>
      <c r="BM276" s="228" t="s">
        <v>1136</v>
      </c>
    </row>
    <row r="277" s="2" customFormat="1" ht="16.5" customHeight="1">
      <c r="A277" s="35"/>
      <c r="B277" s="36"/>
      <c r="C277" s="216" t="s">
        <v>1137</v>
      </c>
      <c r="D277" s="216" t="s">
        <v>129</v>
      </c>
      <c r="E277" s="217" t="s">
        <v>1138</v>
      </c>
      <c r="F277" s="218" t="s">
        <v>1139</v>
      </c>
      <c r="G277" s="219" t="s">
        <v>132</v>
      </c>
      <c r="H277" s="220">
        <v>2</v>
      </c>
      <c r="I277" s="221"/>
      <c r="J277" s="222">
        <f>ROUND(I277*H277,2)</f>
        <v>0</v>
      </c>
      <c r="K277" s="218" t="s">
        <v>1</v>
      </c>
      <c r="L277" s="223"/>
      <c r="M277" s="224" t="s">
        <v>1</v>
      </c>
      <c r="N277" s="225" t="s">
        <v>40</v>
      </c>
      <c r="O277" s="88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258</v>
      </c>
      <c r="AT277" s="228" t="s">
        <v>129</v>
      </c>
      <c r="AU277" s="228" t="s">
        <v>84</v>
      </c>
      <c r="AY277" s="14" t="s">
        <v>128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82</v>
      </c>
      <c r="BK277" s="229">
        <f>ROUND(I277*H277,2)</f>
        <v>0</v>
      </c>
      <c r="BL277" s="14" t="s">
        <v>193</v>
      </c>
      <c r="BM277" s="228" t="s">
        <v>1140</v>
      </c>
    </row>
    <row r="278" s="2" customFormat="1" ht="24.15" customHeight="1">
      <c r="A278" s="35"/>
      <c r="B278" s="36"/>
      <c r="C278" s="230" t="s">
        <v>1141</v>
      </c>
      <c r="D278" s="230" t="s">
        <v>135</v>
      </c>
      <c r="E278" s="231" t="s">
        <v>1142</v>
      </c>
      <c r="F278" s="232" t="s">
        <v>1143</v>
      </c>
      <c r="G278" s="233" t="s">
        <v>132</v>
      </c>
      <c r="H278" s="234">
        <v>2</v>
      </c>
      <c r="I278" s="235"/>
      <c r="J278" s="236">
        <f>ROUND(I278*H278,2)</f>
        <v>0</v>
      </c>
      <c r="K278" s="232" t="s">
        <v>776</v>
      </c>
      <c r="L278" s="41"/>
      <c r="M278" s="237" t="s">
        <v>1</v>
      </c>
      <c r="N278" s="238" t="s">
        <v>40</v>
      </c>
      <c r="O278" s="88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193</v>
      </c>
      <c r="AT278" s="228" t="s">
        <v>135</v>
      </c>
      <c r="AU278" s="228" t="s">
        <v>84</v>
      </c>
      <c r="AY278" s="14" t="s">
        <v>128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82</v>
      </c>
      <c r="BK278" s="229">
        <f>ROUND(I278*H278,2)</f>
        <v>0</v>
      </c>
      <c r="BL278" s="14" t="s">
        <v>193</v>
      </c>
      <c r="BM278" s="228" t="s">
        <v>1144</v>
      </c>
    </row>
    <row r="279" s="2" customFormat="1" ht="16.5" customHeight="1">
      <c r="A279" s="35"/>
      <c r="B279" s="36"/>
      <c r="C279" s="216" t="s">
        <v>1145</v>
      </c>
      <c r="D279" s="216" t="s">
        <v>129</v>
      </c>
      <c r="E279" s="217" t="s">
        <v>1146</v>
      </c>
      <c r="F279" s="218" t="s">
        <v>1147</v>
      </c>
      <c r="G279" s="219" t="s">
        <v>132</v>
      </c>
      <c r="H279" s="220">
        <v>2</v>
      </c>
      <c r="I279" s="221"/>
      <c r="J279" s="222">
        <f>ROUND(I279*H279,2)</f>
        <v>0</v>
      </c>
      <c r="K279" s="218" t="s">
        <v>776</v>
      </c>
      <c r="L279" s="223"/>
      <c r="M279" s="224" t="s">
        <v>1</v>
      </c>
      <c r="N279" s="225" t="s">
        <v>40</v>
      </c>
      <c r="O279" s="88"/>
      <c r="P279" s="226">
        <f>O279*H279</f>
        <v>0</v>
      </c>
      <c r="Q279" s="226">
        <v>0.0025999999999999999</v>
      </c>
      <c r="R279" s="226">
        <f>Q279*H279</f>
        <v>0.0051999999999999998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258</v>
      </c>
      <c r="AT279" s="228" t="s">
        <v>129</v>
      </c>
      <c r="AU279" s="228" t="s">
        <v>84</v>
      </c>
      <c r="AY279" s="14" t="s">
        <v>128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82</v>
      </c>
      <c r="BK279" s="229">
        <f>ROUND(I279*H279,2)</f>
        <v>0</v>
      </c>
      <c r="BL279" s="14" t="s">
        <v>193</v>
      </c>
      <c r="BM279" s="228" t="s">
        <v>1148</v>
      </c>
    </row>
    <row r="280" s="2" customFormat="1" ht="24.15" customHeight="1">
      <c r="A280" s="35"/>
      <c r="B280" s="36"/>
      <c r="C280" s="230" t="s">
        <v>1149</v>
      </c>
      <c r="D280" s="230" t="s">
        <v>135</v>
      </c>
      <c r="E280" s="231" t="s">
        <v>1150</v>
      </c>
      <c r="F280" s="232" t="s">
        <v>1151</v>
      </c>
      <c r="G280" s="233" t="s">
        <v>232</v>
      </c>
      <c r="H280" s="234">
        <v>652.78099999999995</v>
      </c>
      <c r="I280" s="235"/>
      <c r="J280" s="236">
        <f>ROUND(I280*H280,2)</f>
        <v>0</v>
      </c>
      <c r="K280" s="232" t="s">
        <v>776</v>
      </c>
      <c r="L280" s="41"/>
      <c r="M280" s="237" t="s">
        <v>1</v>
      </c>
      <c r="N280" s="238" t="s">
        <v>40</v>
      </c>
      <c r="O280" s="88"/>
      <c r="P280" s="226">
        <f>O280*H280</f>
        <v>0</v>
      </c>
      <c r="Q280" s="226">
        <v>6.0000000000000002E-05</v>
      </c>
      <c r="R280" s="226">
        <f>Q280*H280</f>
        <v>0.039166859999999998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193</v>
      </c>
      <c r="AT280" s="228" t="s">
        <v>135</v>
      </c>
      <c r="AU280" s="228" t="s">
        <v>84</v>
      </c>
      <c r="AY280" s="14" t="s">
        <v>128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82</v>
      </c>
      <c r="BK280" s="229">
        <f>ROUND(I280*H280,2)</f>
        <v>0</v>
      </c>
      <c r="BL280" s="14" t="s">
        <v>193</v>
      </c>
      <c r="BM280" s="228" t="s">
        <v>1152</v>
      </c>
    </row>
    <row r="281" s="2" customFormat="1" ht="24.15" customHeight="1">
      <c r="A281" s="35"/>
      <c r="B281" s="36"/>
      <c r="C281" s="216" t="s">
        <v>1153</v>
      </c>
      <c r="D281" s="216" t="s">
        <v>129</v>
      </c>
      <c r="E281" s="217" t="s">
        <v>1154</v>
      </c>
      <c r="F281" s="218" t="s">
        <v>1155</v>
      </c>
      <c r="G281" s="219" t="s">
        <v>567</v>
      </c>
      <c r="H281" s="220">
        <v>0.155</v>
      </c>
      <c r="I281" s="221"/>
      <c r="J281" s="222">
        <f>ROUND(I281*H281,2)</f>
        <v>0</v>
      </c>
      <c r="K281" s="218" t="s">
        <v>776</v>
      </c>
      <c r="L281" s="223"/>
      <c r="M281" s="224" t="s">
        <v>1</v>
      </c>
      <c r="N281" s="225" t="s">
        <v>40</v>
      </c>
      <c r="O281" s="88"/>
      <c r="P281" s="226">
        <f>O281*H281</f>
        <v>0</v>
      </c>
      <c r="Q281" s="226">
        <v>1</v>
      </c>
      <c r="R281" s="226">
        <f>Q281*H281</f>
        <v>0.155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258</v>
      </c>
      <c r="AT281" s="228" t="s">
        <v>129</v>
      </c>
      <c r="AU281" s="228" t="s">
        <v>84</v>
      </c>
      <c r="AY281" s="14" t="s">
        <v>128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82</v>
      </c>
      <c r="BK281" s="229">
        <f>ROUND(I281*H281,2)</f>
        <v>0</v>
      </c>
      <c r="BL281" s="14" t="s">
        <v>193</v>
      </c>
      <c r="BM281" s="228" t="s">
        <v>1156</v>
      </c>
    </row>
    <row r="282" s="2" customFormat="1">
      <c r="A282" s="35"/>
      <c r="B282" s="36"/>
      <c r="C282" s="37"/>
      <c r="D282" s="239" t="s">
        <v>188</v>
      </c>
      <c r="E282" s="37"/>
      <c r="F282" s="240" t="s">
        <v>1157</v>
      </c>
      <c r="G282" s="37"/>
      <c r="H282" s="37"/>
      <c r="I282" s="241"/>
      <c r="J282" s="37"/>
      <c r="K282" s="37"/>
      <c r="L282" s="41"/>
      <c r="M282" s="242"/>
      <c r="N282" s="243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188</v>
      </c>
      <c r="AU282" s="14" t="s">
        <v>84</v>
      </c>
    </row>
    <row r="283" s="2" customFormat="1" ht="24.15" customHeight="1">
      <c r="A283" s="35"/>
      <c r="B283" s="36"/>
      <c r="C283" s="216" t="s">
        <v>1158</v>
      </c>
      <c r="D283" s="216" t="s">
        <v>129</v>
      </c>
      <c r="E283" s="217" t="s">
        <v>1159</v>
      </c>
      <c r="F283" s="218" t="s">
        <v>1160</v>
      </c>
      <c r="G283" s="219" t="s">
        <v>567</v>
      </c>
      <c r="H283" s="220">
        <v>0.498</v>
      </c>
      <c r="I283" s="221"/>
      <c r="J283" s="222">
        <f>ROUND(I283*H283,2)</f>
        <v>0</v>
      </c>
      <c r="K283" s="218" t="s">
        <v>776</v>
      </c>
      <c r="L283" s="223"/>
      <c r="M283" s="224" t="s">
        <v>1</v>
      </c>
      <c r="N283" s="225" t="s">
        <v>40</v>
      </c>
      <c r="O283" s="88"/>
      <c r="P283" s="226">
        <f>O283*H283</f>
        <v>0</v>
      </c>
      <c r="Q283" s="226">
        <v>1</v>
      </c>
      <c r="R283" s="226">
        <f>Q283*H283</f>
        <v>0.498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258</v>
      </c>
      <c r="AT283" s="228" t="s">
        <v>129</v>
      </c>
      <c r="AU283" s="228" t="s">
        <v>84</v>
      </c>
      <c r="AY283" s="14" t="s">
        <v>128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82</v>
      </c>
      <c r="BK283" s="229">
        <f>ROUND(I283*H283,2)</f>
        <v>0</v>
      </c>
      <c r="BL283" s="14" t="s">
        <v>193</v>
      </c>
      <c r="BM283" s="228" t="s">
        <v>1161</v>
      </c>
    </row>
    <row r="284" s="2" customFormat="1">
      <c r="A284" s="35"/>
      <c r="B284" s="36"/>
      <c r="C284" s="37"/>
      <c r="D284" s="239" t="s">
        <v>188</v>
      </c>
      <c r="E284" s="37"/>
      <c r="F284" s="240" t="s">
        <v>1162</v>
      </c>
      <c r="G284" s="37"/>
      <c r="H284" s="37"/>
      <c r="I284" s="241"/>
      <c r="J284" s="37"/>
      <c r="K284" s="37"/>
      <c r="L284" s="41"/>
      <c r="M284" s="242"/>
      <c r="N284" s="243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188</v>
      </c>
      <c r="AU284" s="14" t="s">
        <v>84</v>
      </c>
    </row>
    <row r="285" s="2" customFormat="1" ht="24.15" customHeight="1">
      <c r="A285" s="35"/>
      <c r="B285" s="36"/>
      <c r="C285" s="230" t="s">
        <v>1163</v>
      </c>
      <c r="D285" s="230" t="s">
        <v>135</v>
      </c>
      <c r="E285" s="231" t="s">
        <v>1164</v>
      </c>
      <c r="F285" s="232" t="s">
        <v>1165</v>
      </c>
      <c r="G285" s="233" t="s">
        <v>1166</v>
      </c>
      <c r="H285" s="256"/>
      <c r="I285" s="235"/>
      <c r="J285" s="236">
        <f>ROUND(I285*H285,2)</f>
        <v>0</v>
      </c>
      <c r="K285" s="232" t="s">
        <v>776</v>
      </c>
      <c r="L285" s="41"/>
      <c r="M285" s="237" t="s">
        <v>1</v>
      </c>
      <c r="N285" s="238" t="s">
        <v>40</v>
      </c>
      <c r="O285" s="88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193</v>
      </c>
      <c r="AT285" s="228" t="s">
        <v>135</v>
      </c>
      <c r="AU285" s="228" t="s">
        <v>84</v>
      </c>
      <c r="AY285" s="14" t="s">
        <v>128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82</v>
      </c>
      <c r="BK285" s="229">
        <f>ROUND(I285*H285,2)</f>
        <v>0</v>
      </c>
      <c r="BL285" s="14" t="s">
        <v>193</v>
      </c>
      <c r="BM285" s="228" t="s">
        <v>1167</v>
      </c>
    </row>
    <row r="286" s="2" customFormat="1" ht="24.15" customHeight="1">
      <c r="A286" s="35"/>
      <c r="B286" s="36"/>
      <c r="C286" s="230" t="s">
        <v>1168</v>
      </c>
      <c r="D286" s="230" t="s">
        <v>135</v>
      </c>
      <c r="E286" s="231" t="s">
        <v>1169</v>
      </c>
      <c r="F286" s="232" t="s">
        <v>1170</v>
      </c>
      <c r="G286" s="233" t="s">
        <v>1166</v>
      </c>
      <c r="H286" s="256"/>
      <c r="I286" s="235"/>
      <c r="J286" s="236">
        <f>ROUND(I286*H286,2)</f>
        <v>0</v>
      </c>
      <c r="K286" s="232" t="s">
        <v>776</v>
      </c>
      <c r="L286" s="41"/>
      <c r="M286" s="237" t="s">
        <v>1</v>
      </c>
      <c r="N286" s="238" t="s">
        <v>40</v>
      </c>
      <c r="O286" s="88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193</v>
      </c>
      <c r="AT286" s="228" t="s">
        <v>135</v>
      </c>
      <c r="AU286" s="228" t="s">
        <v>84</v>
      </c>
      <c r="AY286" s="14" t="s">
        <v>128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82</v>
      </c>
      <c r="BK286" s="229">
        <f>ROUND(I286*H286,2)</f>
        <v>0</v>
      </c>
      <c r="BL286" s="14" t="s">
        <v>193</v>
      </c>
      <c r="BM286" s="228" t="s">
        <v>1171</v>
      </c>
    </row>
    <row r="287" s="2" customFormat="1" ht="24.15" customHeight="1">
      <c r="A287" s="35"/>
      <c r="B287" s="36"/>
      <c r="C287" s="230" t="s">
        <v>1172</v>
      </c>
      <c r="D287" s="230" t="s">
        <v>135</v>
      </c>
      <c r="E287" s="231" t="s">
        <v>1173</v>
      </c>
      <c r="F287" s="232" t="s">
        <v>1174</v>
      </c>
      <c r="G287" s="233" t="s">
        <v>1166</v>
      </c>
      <c r="H287" s="256"/>
      <c r="I287" s="235"/>
      <c r="J287" s="236">
        <f>ROUND(I287*H287,2)</f>
        <v>0</v>
      </c>
      <c r="K287" s="232" t="s">
        <v>776</v>
      </c>
      <c r="L287" s="41"/>
      <c r="M287" s="237" t="s">
        <v>1</v>
      </c>
      <c r="N287" s="238" t="s">
        <v>40</v>
      </c>
      <c r="O287" s="88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193</v>
      </c>
      <c r="AT287" s="228" t="s">
        <v>135</v>
      </c>
      <c r="AU287" s="228" t="s">
        <v>84</v>
      </c>
      <c r="AY287" s="14" t="s">
        <v>128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82</v>
      </c>
      <c r="BK287" s="229">
        <f>ROUND(I287*H287,2)</f>
        <v>0</v>
      </c>
      <c r="BL287" s="14" t="s">
        <v>193</v>
      </c>
      <c r="BM287" s="228" t="s">
        <v>1175</v>
      </c>
    </row>
    <row r="288" s="11" customFormat="1" ht="22.8" customHeight="1">
      <c r="A288" s="11"/>
      <c r="B288" s="202"/>
      <c r="C288" s="203"/>
      <c r="D288" s="204" t="s">
        <v>74</v>
      </c>
      <c r="E288" s="254" t="s">
        <v>1176</v>
      </c>
      <c r="F288" s="254" t="s">
        <v>1177</v>
      </c>
      <c r="G288" s="203"/>
      <c r="H288" s="203"/>
      <c r="I288" s="206"/>
      <c r="J288" s="255">
        <f>BK288</f>
        <v>0</v>
      </c>
      <c r="K288" s="203"/>
      <c r="L288" s="208"/>
      <c r="M288" s="209"/>
      <c r="N288" s="210"/>
      <c r="O288" s="210"/>
      <c r="P288" s="211">
        <f>P289</f>
        <v>0</v>
      </c>
      <c r="Q288" s="210"/>
      <c r="R288" s="211">
        <f>R289</f>
        <v>0</v>
      </c>
      <c r="S288" s="210"/>
      <c r="T288" s="212">
        <f>T289</f>
        <v>0.225525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213" t="s">
        <v>84</v>
      </c>
      <c r="AT288" s="214" t="s">
        <v>74</v>
      </c>
      <c r="AU288" s="214" t="s">
        <v>82</v>
      </c>
      <c r="AY288" s="213" t="s">
        <v>128</v>
      </c>
      <c r="BK288" s="215">
        <f>BK289</f>
        <v>0</v>
      </c>
    </row>
    <row r="289" s="2" customFormat="1" ht="24.15" customHeight="1">
      <c r="A289" s="35"/>
      <c r="B289" s="36"/>
      <c r="C289" s="230" t="s">
        <v>1178</v>
      </c>
      <c r="D289" s="230" t="s">
        <v>135</v>
      </c>
      <c r="E289" s="231" t="s">
        <v>1179</v>
      </c>
      <c r="F289" s="232" t="s">
        <v>1180</v>
      </c>
      <c r="G289" s="233" t="s">
        <v>355</v>
      </c>
      <c r="H289" s="234">
        <v>75.174999999999997</v>
      </c>
      <c r="I289" s="235"/>
      <c r="J289" s="236">
        <f>ROUND(I289*H289,2)</f>
        <v>0</v>
      </c>
      <c r="K289" s="232" t="s">
        <v>776</v>
      </c>
      <c r="L289" s="41"/>
      <c r="M289" s="237" t="s">
        <v>1</v>
      </c>
      <c r="N289" s="238" t="s">
        <v>40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0.0030000000000000001</v>
      </c>
      <c r="T289" s="227">
        <f>S289*H289</f>
        <v>0.225525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193</v>
      </c>
      <c r="AT289" s="228" t="s">
        <v>135</v>
      </c>
      <c r="AU289" s="228" t="s">
        <v>84</v>
      </c>
      <c r="AY289" s="14" t="s">
        <v>128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82</v>
      </c>
      <c r="BK289" s="229">
        <f>ROUND(I289*H289,2)</f>
        <v>0</v>
      </c>
      <c r="BL289" s="14" t="s">
        <v>193</v>
      </c>
      <c r="BM289" s="228" t="s">
        <v>1181</v>
      </c>
    </row>
    <row r="290" s="11" customFormat="1" ht="22.8" customHeight="1">
      <c r="A290" s="11"/>
      <c r="B290" s="202"/>
      <c r="C290" s="203"/>
      <c r="D290" s="204" t="s">
        <v>74</v>
      </c>
      <c r="E290" s="254" t="s">
        <v>1182</v>
      </c>
      <c r="F290" s="254" t="s">
        <v>1183</v>
      </c>
      <c r="G290" s="203"/>
      <c r="H290" s="203"/>
      <c r="I290" s="206"/>
      <c r="J290" s="255">
        <f>BK290</f>
        <v>0</v>
      </c>
      <c r="K290" s="203"/>
      <c r="L290" s="208"/>
      <c r="M290" s="209"/>
      <c r="N290" s="210"/>
      <c r="O290" s="210"/>
      <c r="P290" s="211">
        <f>SUM(P291:P294)</f>
        <v>0</v>
      </c>
      <c r="Q290" s="210"/>
      <c r="R290" s="211">
        <f>SUM(R291:R294)</f>
        <v>0.07901625000000001</v>
      </c>
      <c r="S290" s="210"/>
      <c r="T290" s="212">
        <f>SUM(T291:T294)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13" t="s">
        <v>84</v>
      </c>
      <c r="AT290" s="214" t="s">
        <v>74</v>
      </c>
      <c r="AU290" s="214" t="s">
        <v>82</v>
      </c>
      <c r="AY290" s="213" t="s">
        <v>128</v>
      </c>
      <c r="BK290" s="215">
        <f>SUM(BK291:BK294)</f>
        <v>0</v>
      </c>
    </row>
    <row r="291" s="2" customFormat="1" ht="24.15" customHeight="1">
      <c r="A291" s="35"/>
      <c r="B291" s="36"/>
      <c r="C291" s="230" t="s">
        <v>1184</v>
      </c>
      <c r="D291" s="230" t="s">
        <v>135</v>
      </c>
      <c r="E291" s="231" t="s">
        <v>1185</v>
      </c>
      <c r="F291" s="232" t="s">
        <v>1186</v>
      </c>
      <c r="G291" s="233" t="s">
        <v>355</v>
      </c>
      <c r="H291" s="234">
        <v>75.174999999999997</v>
      </c>
      <c r="I291" s="235"/>
      <c r="J291" s="236">
        <f>ROUND(I291*H291,2)</f>
        <v>0</v>
      </c>
      <c r="K291" s="232" t="s">
        <v>776</v>
      </c>
      <c r="L291" s="41"/>
      <c r="M291" s="237" t="s">
        <v>1</v>
      </c>
      <c r="N291" s="238" t="s">
        <v>40</v>
      </c>
      <c r="O291" s="88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193</v>
      </c>
      <c r="AT291" s="228" t="s">
        <v>135</v>
      </c>
      <c r="AU291" s="228" t="s">
        <v>84</v>
      </c>
      <c r="AY291" s="14" t="s">
        <v>128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82</v>
      </c>
      <c r="BK291" s="229">
        <f>ROUND(I291*H291,2)</f>
        <v>0</v>
      </c>
      <c r="BL291" s="14" t="s">
        <v>193</v>
      </c>
      <c r="BM291" s="228" t="s">
        <v>1187</v>
      </c>
    </row>
    <row r="292" s="2" customFormat="1" ht="24.15" customHeight="1">
      <c r="A292" s="35"/>
      <c r="B292" s="36"/>
      <c r="C292" s="230" t="s">
        <v>1188</v>
      </c>
      <c r="D292" s="230" t="s">
        <v>135</v>
      </c>
      <c r="E292" s="231" t="s">
        <v>1189</v>
      </c>
      <c r="F292" s="232" t="s">
        <v>1190</v>
      </c>
      <c r="G292" s="233" t="s">
        <v>132</v>
      </c>
      <c r="H292" s="234">
        <v>20</v>
      </c>
      <c r="I292" s="235"/>
      <c r="J292" s="236">
        <f>ROUND(I292*H292,2)</f>
        <v>0</v>
      </c>
      <c r="K292" s="232" t="s">
        <v>776</v>
      </c>
      <c r="L292" s="41"/>
      <c r="M292" s="237" t="s">
        <v>1</v>
      </c>
      <c r="N292" s="238" t="s">
        <v>40</v>
      </c>
      <c r="O292" s="88"/>
      <c r="P292" s="226">
        <f>O292*H292</f>
        <v>0</v>
      </c>
      <c r="Q292" s="226">
        <v>0.00038000000000000002</v>
      </c>
      <c r="R292" s="226">
        <f>Q292*H292</f>
        <v>0.0076000000000000009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193</v>
      </c>
      <c r="AT292" s="228" t="s">
        <v>135</v>
      </c>
      <c r="AU292" s="228" t="s">
        <v>84</v>
      </c>
      <c r="AY292" s="14" t="s">
        <v>128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82</v>
      </c>
      <c r="BK292" s="229">
        <f>ROUND(I292*H292,2)</f>
        <v>0</v>
      </c>
      <c r="BL292" s="14" t="s">
        <v>193</v>
      </c>
      <c r="BM292" s="228" t="s">
        <v>1191</v>
      </c>
    </row>
    <row r="293" s="2" customFormat="1" ht="24.15" customHeight="1">
      <c r="A293" s="35"/>
      <c r="B293" s="36"/>
      <c r="C293" s="230" t="s">
        <v>1192</v>
      </c>
      <c r="D293" s="230" t="s">
        <v>135</v>
      </c>
      <c r="E293" s="231" t="s">
        <v>1193</v>
      </c>
      <c r="F293" s="232" t="s">
        <v>1194</v>
      </c>
      <c r="G293" s="233" t="s">
        <v>355</v>
      </c>
      <c r="H293" s="234">
        <v>75.174999999999997</v>
      </c>
      <c r="I293" s="235"/>
      <c r="J293" s="236">
        <f>ROUND(I293*H293,2)</f>
        <v>0</v>
      </c>
      <c r="K293" s="232" t="s">
        <v>776</v>
      </c>
      <c r="L293" s="41"/>
      <c r="M293" s="237" t="s">
        <v>1</v>
      </c>
      <c r="N293" s="238" t="s">
        <v>40</v>
      </c>
      <c r="O293" s="88"/>
      <c r="P293" s="226">
        <f>O293*H293</f>
        <v>0</v>
      </c>
      <c r="Q293" s="226">
        <v>0.00029</v>
      </c>
      <c r="R293" s="226">
        <f>Q293*H293</f>
        <v>0.021800750000000001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193</v>
      </c>
      <c r="AT293" s="228" t="s">
        <v>135</v>
      </c>
      <c r="AU293" s="228" t="s">
        <v>84</v>
      </c>
      <c r="AY293" s="14" t="s">
        <v>128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82</v>
      </c>
      <c r="BK293" s="229">
        <f>ROUND(I293*H293,2)</f>
        <v>0</v>
      </c>
      <c r="BL293" s="14" t="s">
        <v>193</v>
      </c>
      <c r="BM293" s="228" t="s">
        <v>1195</v>
      </c>
    </row>
    <row r="294" s="2" customFormat="1" ht="24.15" customHeight="1">
      <c r="A294" s="35"/>
      <c r="B294" s="36"/>
      <c r="C294" s="230" t="s">
        <v>1196</v>
      </c>
      <c r="D294" s="230" t="s">
        <v>135</v>
      </c>
      <c r="E294" s="231" t="s">
        <v>1197</v>
      </c>
      <c r="F294" s="232" t="s">
        <v>1198</v>
      </c>
      <c r="G294" s="233" t="s">
        <v>355</v>
      </c>
      <c r="H294" s="234">
        <v>75.174999999999997</v>
      </c>
      <c r="I294" s="235"/>
      <c r="J294" s="236">
        <f>ROUND(I294*H294,2)</f>
        <v>0</v>
      </c>
      <c r="K294" s="232" t="s">
        <v>776</v>
      </c>
      <c r="L294" s="41"/>
      <c r="M294" s="237" t="s">
        <v>1</v>
      </c>
      <c r="N294" s="238" t="s">
        <v>40</v>
      </c>
      <c r="O294" s="88"/>
      <c r="P294" s="226">
        <f>O294*H294</f>
        <v>0</v>
      </c>
      <c r="Q294" s="226">
        <v>0.00066</v>
      </c>
      <c r="R294" s="226">
        <f>Q294*H294</f>
        <v>0.0496155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193</v>
      </c>
      <c r="AT294" s="228" t="s">
        <v>135</v>
      </c>
      <c r="AU294" s="228" t="s">
        <v>84</v>
      </c>
      <c r="AY294" s="14" t="s">
        <v>128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82</v>
      </c>
      <c r="BK294" s="229">
        <f>ROUND(I294*H294,2)</f>
        <v>0</v>
      </c>
      <c r="BL294" s="14" t="s">
        <v>193</v>
      </c>
      <c r="BM294" s="228" t="s">
        <v>1199</v>
      </c>
    </row>
    <row r="295" s="11" customFormat="1" ht="22.8" customHeight="1">
      <c r="A295" s="11"/>
      <c r="B295" s="202"/>
      <c r="C295" s="203"/>
      <c r="D295" s="204" t="s">
        <v>74</v>
      </c>
      <c r="E295" s="254" t="s">
        <v>1200</v>
      </c>
      <c r="F295" s="254" t="s">
        <v>1201</v>
      </c>
      <c r="G295" s="203"/>
      <c r="H295" s="203"/>
      <c r="I295" s="206"/>
      <c r="J295" s="255">
        <f>BK295</f>
        <v>0</v>
      </c>
      <c r="K295" s="203"/>
      <c r="L295" s="208"/>
      <c r="M295" s="209"/>
      <c r="N295" s="210"/>
      <c r="O295" s="210"/>
      <c r="P295" s="211">
        <f>SUM(P296:P298)</f>
        <v>0</v>
      </c>
      <c r="Q295" s="210"/>
      <c r="R295" s="211">
        <f>SUM(R296:R298)</f>
        <v>0.076399919999999996</v>
      </c>
      <c r="S295" s="210"/>
      <c r="T295" s="212">
        <f>SUM(T296:T298)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213" t="s">
        <v>84</v>
      </c>
      <c r="AT295" s="214" t="s">
        <v>74</v>
      </c>
      <c r="AU295" s="214" t="s">
        <v>82</v>
      </c>
      <c r="AY295" s="213" t="s">
        <v>128</v>
      </c>
      <c r="BK295" s="215">
        <f>SUM(BK296:BK298)</f>
        <v>0</v>
      </c>
    </row>
    <row r="296" s="2" customFormat="1" ht="24.15" customHeight="1">
      <c r="A296" s="35"/>
      <c r="B296" s="36"/>
      <c r="C296" s="230" t="s">
        <v>1202</v>
      </c>
      <c r="D296" s="230" t="s">
        <v>135</v>
      </c>
      <c r="E296" s="231" t="s">
        <v>1203</v>
      </c>
      <c r="F296" s="232" t="s">
        <v>1204</v>
      </c>
      <c r="G296" s="233" t="s">
        <v>355</v>
      </c>
      <c r="H296" s="234">
        <v>263.44799999999998</v>
      </c>
      <c r="I296" s="235"/>
      <c r="J296" s="236">
        <f>ROUND(I296*H296,2)</f>
        <v>0</v>
      </c>
      <c r="K296" s="232" t="s">
        <v>776</v>
      </c>
      <c r="L296" s="41"/>
      <c r="M296" s="237" t="s">
        <v>1</v>
      </c>
      <c r="N296" s="238" t="s">
        <v>40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193</v>
      </c>
      <c r="AT296" s="228" t="s">
        <v>135</v>
      </c>
      <c r="AU296" s="228" t="s">
        <v>84</v>
      </c>
      <c r="AY296" s="14" t="s">
        <v>128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82</v>
      </c>
      <c r="BK296" s="229">
        <f>ROUND(I296*H296,2)</f>
        <v>0</v>
      </c>
      <c r="BL296" s="14" t="s">
        <v>193</v>
      </c>
      <c r="BM296" s="228" t="s">
        <v>1205</v>
      </c>
    </row>
    <row r="297" s="2" customFormat="1" ht="16.5" customHeight="1">
      <c r="A297" s="35"/>
      <c r="B297" s="36"/>
      <c r="C297" s="230" t="s">
        <v>1206</v>
      </c>
      <c r="D297" s="230" t="s">
        <v>135</v>
      </c>
      <c r="E297" s="231" t="s">
        <v>1207</v>
      </c>
      <c r="F297" s="232" t="s">
        <v>1208</v>
      </c>
      <c r="G297" s="233" t="s">
        <v>355</v>
      </c>
      <c r="H297" s="234">
        <v>263.44799999999998</v>
      </c>
      <c r="I297" s="235"/>
      <c r="J297" s="236">
        <f>ROUND(I297*H297,2)</f>
        <v>0</v>
      </c>
      <c r="K297" s="232" t="s">
        <v>776</v>
      </c>
      <c r="L297" s="41"/>
      <c r="M297" s="237" t="s">
        <v>1</v>
      </c>
      <c r="N297" s="238" t="s">
        <v>40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193</v>
      </c>
      <c r="AT297" s="228" t="s">
        <v>135</v>
      </c>
      <c r="AU297" s="228" t="s">
        <v>84</v>
      </c>
      <c r="AY297" s="14" t="s">
        <v>128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82</v>
      </c>
      <c r="BK297" s="229">
        <f>ROUND(I297*H297,2)</f>
        <v>0</v>
      </c>
      <c r="BL297" s="14" t="s">
        <v>193</v>
      </c>
      <c r="BM297" s="228" t="s">
        <v>1209</v>
      </c>
    </row>
    <row r="298" s="2" customFormat="1" ht="24.15" customHeight="1">
      <c r="A298" s="35"/>
      <c r="B298" s="36"/>
      <c r="C298" s="230" t="s">
        <v>142</v>
      </c>
      <c r="D298" s="230" t="s">
        <v>135</v>
      </c>
      <c r="E298" s="231" t="s">
        <v>1210</v>
      </c>
      <c r="F298" s="232" t="s">
        <v>1211</v>
      </c>
      <c r="G298" s="233" t="s">
        <v>355</v>
      </c>
      <c r="H298" s="234">
        <v>263.44799999999998</v>
      </c>
      <c r="I298" s="235"/>
      <c r="J298" s="236">
        <f>ROUND(I298*H298,2)</f>
        <v>0</v>
      </c>
      <c r="K298" s="232" t="s">
        <v>776</v>
      </c>
      <c r="L298" s="41"/>
      <c r="M298" s="237" t="s">
        <v>1</v>
      </c>
      <c r="N298" s="238" t="s">
        <v>40</v>
      </c>
      <c r="O298" s="88"/>
      <c r="P298" s="226">
        <f>O298*H298</f>
        <v>0</v>
      </c>
      <c r="Q298" s="226">
        <v>0.00029</v>
      </c>
      <c r="R298" s="226">
        <f>Q298*H298</f>
        <v>0.076399919999999996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193</v>
      </c>
      <c r="AT298" s="228" t="s">
        <v>135</v>
      </c>
      <c r="AU298" s="228" t="s">
        <v>84</v>
      </c>
      <c r="AY298" s="14" t="s">
        <v>128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82</v>
      </c>
      <c r="BK298" s="229">
        <f>ROUND(I298*H298,2)</f>
        <v>0</v>
      </c>
      <c r="BL298" s="14" t="s">
        <v>193</v>
      </c>
      <c r="BM298" s="228" t="s">
        <v>1212</v>
      </c>
    </row>
    <row r="299" s="11" customFormat="1" ht="25.92" customHeight="1">
      <c r="A299" s="11"/>
      <c r="B299" s="202"/>
      <c r="C299" s="203"/>
      <c r="D299" s="204" t="s">
        <v>74</v>
      </c>
      <c r="E299" s="205" t="s">
        <v>129</v>
      </c>
      <c r="F299" s="205" t="s">
        <v>738</v>
      </c>
      <c r="G299" s="203"/>
      <c r="H299" s="203"/>
      <c r="I299" s="206"/>
      <c r="J299" s="207">
        <f>BK299</f>
        <v>0</v>
      </c>
      <c r="K299" s="203"/>
      <c r="L299" s="208"/>
      <c r="M299" s="209"/>
      <c r="N299" s="210"/>
      <c r="O299" s="210"/>
      <c r="P299" s="211">
        <f>P300</f>
        <v>0</v>
      </c>
      <c r="Q299" s="210"/>
      <c r="R299" s="211">
        <f>R300</f>
        <v>0.18359999999999999</v>
      </c>
      <c r="S299" s="210"/>
      <c r="T299" s="212">
        <f>T300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213" t="s">
        <v>91</v>
      </c>
      <c r="AT299" s="214" t="s">
        <v>74</v>
      </c>
      <c r="AU299" s="214" t="s">
        <v>75</v>
      </c>
      <c r="AY299" s="213" t="s">
        <v>128</v>
      </c>
      <c r="BK299" s="215">
        <f>BK300</f>
        <v>0</v>
      </c>
    </row>
    <row r="300" s="11" customFormat="1" ht="22.8" customHeight="1">
      <c r="A300" s="11"/>
      <c r="B300" s="202"/>
      <c r="C300" s="203"/>
      <c r="D300" s="204" t="s">
        <v>74</v>
      </c>
      <c r="E300" s="254" t="s">
        <v>739</v>
      </c>
      <c r="F300" s="254" t="s">
        <v>740</v>
      </c>
      <c r="G300" s="203"/>
      <c r="H300" s="203"/>
      <c r="I300" s="206"/>
      <c r="J300" s="255">
        <f>BK300</f>
        <v>0</v>
      </c>
      <c r="K300" s="203"/>
      <c r="L300" s="208"/>
      <c r="M300" s="209"/>
      <c r="N300" s="210"/>
      <c r="O300" s="210"/>
      <c r="P300" s="211">
        <f>P301</f>
        <v>0</v>
      </c>
      <c r="Q300" s="210"/>
      <c r="R300" s="211">
        <f>R301</f>
        <v>0.18359999999999999</v>
      </c>
      <c r="S300" s="210"/>
      <c r="T300" s="212">
        <f>T301</f>
        <v>0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R300" s="213" t="s">
        <v>91</v>
      </c>
      <c r="AT300" s="214" t="s">
        <v>74</v>
      </c>
      <c r="AU300" s="214" t="s">
        <v>82</v>
      </c>
      <c r="AY300" s="213" t="s">
        <v>128</v>
      </c>
      <c r="BK300" s="215">
        <f>BK301</f>
        <v>0</v>
      </c>
    </row>
    <row r="301" s="2" customFormat="1" ht="44.25" customHeight="1">
      <c r="A301" s="35"/>
      <c r="B301" s="36"/>
      <c r="C301" s="230" t="s">
        <v>1213</v>
      </c>
      <c r="D301" s="230" t="s">
        <v>135</v>
      </c>
      <c r="E301" s="231" t="s">
        <v>1214</v>
      </c>
      <c r="F301" s="232" t="s">
        <v>1215</v>
      </c>
      <c r="G301" s="233" t="s">
        <v>132</v>
      </c>
      <c r="H301" s="234">
        <v>30</v>
      </c>
      <c r="I301" s="235"/>
      <c r="J301" s="236">
        <f>ROUND(I301*H301,2)</f>
        <v>0</v>
      </c>
      <c r="K301" s="232" t="s">
        <v>776</v>
      </c>
      <c r="L301" s="41"/>
      <c r="M301" s="244" t="s">
        <v>1</v>
      </c>
      <c r="N301" s="245" t="s">
        <v>40</v>
      </c>
      <c r="O301" s="246"/>
      <c r="P301" s="247">
        <f>O301*H301</f>
        <v>0</v>
      </c>
      <c r="Q301" s="247">
        <v>0.0061199999999999996</v>
      </c>
      <c r="R301" s="247">
        <f>Q301*H301</f>
        <v>0.18359999999999999</v>
      </c>
      <c r="S301" s="247">
        <v>0</v>
      </c>
      <c r="T301" s="24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389</v>
      </c>
      <c r="AT301" s="228" t="s">
        <v>135</v>
      </c>
      <c r="AU301" s="228" t="s">
        <v>84</v>
      </c>
      <c r="AY301" s="14" t="s">
        <v>128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82</v>
      </c>
      <c r="BK301" s="229">
        <f>ROUND(I301*H301,2)</f>
        <v>0</v>
      </c>
      <c r="BL301" s="14" t="s">
        <v>389</v>
      </c>
      <c r="BM301" s="228" t="s">
        <v>1216</v>
      </c>
    </row>
    <row r="302" s="2" customFormat="1" ht="6.96" customHeight="1">
      <c r="A302" s="35"/>
      <c r="B302" s="63"/>
      <c r="C302" s="64"/>
      <c r="D302" s="64"/>
      <c r="E302" s="64"/>
      <c r="F302" s="64"/>
      <c r="G302" s="64"/>
      <c r="H302" s="64"/>
      <c r="I302" s="64"/>
      <c r="J302" s="64"/>
      <c r="K302" s="64"/>
      <c r="L302" s="41"/>
      <c r="M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</row>
  </sheetData>
  <sheetProtection sheet="1" autoFilter="0" formatColumns="0" formatRows="0" objects="1" scenarios="1" spinCount="100000" saltValue="Tr/kCAZqC+zKy58zm33gITmfnTw73UKuztzi6kdDScs9Mi02KAyUoyapPdNTMbuvVsUEz/qdfNNGeZPw88S9CA==" hashValue="LPe2Yhc6d/OgRpd1tWJafhyF5Ev3l/69iUPI7Btze2Hp/hTBaadvvRs3Hw41PbsKf+2EFNQbhRu3XvWT2lqnYA==" algorithmName="SHA-512" password="CC35"/>
  <autoFilter ref="C140:K3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s="1" customFormat="1" ht="24.96" customHeight="1">
      <c r="B4" s="17"/>
      <c r="D4" s="145" t="s">
        <v>100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trafostanice VD Ústí n.L.-západ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101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1217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26</v>
      </c>
      <c r="G12" s="35"/>
      <c r="H12" s="35"/>
      <c r="I12" s="147" t="s">
        <v>22</v>
      </c>
      <c r="J12" s="150" t="str">
        <f>'Rekapitulace stavby'!AN8</f>
        <v>4. 11. 2022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27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28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30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27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32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33</v>
      </c>
      <c r="F24" s="35"/>
      <c r="G24" s="35"/>
      <c r="H24" s="35"/>
      <c r="I24" s="147" t="s">
        <v>27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35</v>
      </c>
      <c r="E30" s="35"/>
      <c r="F30" s="35"/>
      <c r="G30" s="35"/>
      <c r="H30" s="35"/>
      <c r="I30" s="35"/>
      <c r="J30" s="157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37</v>
      </c>
      <c r="G32" s="35"/>
      <c r="H32" s="35"/>
      <c r="I32" s="158" t="s">
        <v>36</v>
      </c>
      <c r="J32" s="158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39</v>
      </c>
      <c r="E33" s="147" t="s">
        <v>40</v>
      </c>
      <c r="F33" s="160">
        <f>ROUND((SUM(BE117:BE119)),  2)</f>
        <v>0</v>
      </c>
      <c r="G33" s="35"/>
      <c r="H33" s="35"/>
      <c r="I33" s="161">
        <v>0.20999999999999999</v>
      </c>
      <c r="J33" s="160">
        <f>ROUND(((SUM(BE117:BE119))*I33),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41</v>
      </c>
      <c r="F34" s="160">
        <f>ROUND((SUM(BF117:BF119)),  2)</f>
        <v>0</v>
      </c>
      <c r="G34" s="35"/>
      <c r="H34" s="35"/>
      <c r="I34" s="161">
        <v>0.14999999999999999</v>
      </c>
      <c r="J34" s="160">
        <f>ROUND(((SUM(BF117:BF119))*I34),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42</v>
      </c>
      <c r="F35" s="160">
        <f>ROUND((SUM(BG117:BG119)),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43</v>
      </c>
      <c r="F36" s="160">
        <f>ROUND((SUM(BH117:BH119)),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44</v>
      </c>
      <c r="F37" s="160">
        <f>ROUND((SUM(BI117:BI119)),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trafostanice VD Ústí n.L.-západ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4. 11. 2022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Jilich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106</v>
      </c>
      <c r="D94" s="182"/>
      <c r="E94" s="182"/>
      <c r="F94" s="182"/>
      <c r="G94" s="182"/>
      <c r="H94" s="182"/>
      <c r="I94" s="182"/>
      <c r="J94" s="183" t="s">
        <v>107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108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85"/>
      <c r="C97" s="186"/>
      <c r="D97" s="187" t="s">
        <v>111</v>
      </c>
      <c r="E97" s="188"/>
      <c r="F97" s="188"/>
      <c r="G97" s="188"/>
      <c r="H97" s="188"/>
      <c r="I97" s="188"/>
      <c r="J97" s="189">
        <f>J118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0" t="str">
        <f>E7</f>
        <v>Oprava trafostanice VD Ústí n.L.-západ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2 - VRN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4. 11. 2022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32</v>
      </c>
      <c r="J114" s="33" t="str">
        <f>E24</f>
        <v>Jilich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91"/>
      <c r="B116" s="192"/>
      <c r="C116" s="193" t="s">
        <v>113</v>
      </c>
      <c r="D116" s="194" t="s">
        <v>60</v>
      </c>
      <c r="E116" s="194" t="s">
        <v>56</v>
      </c>
      <c r="F116" s="194" t="s">
        <v>57</v>
      </c>
      <c r="G116" s="194" t="s">
        <v>114</v>
      </c>
      <c r="H116" s="194" t="s">
        <v>115</v>
      </c>
      <c r="I116" s="194" t="s">
        <v>116</v>
      </c>
      <c r="J116" s="194" t="s">
        <v>107</v>
      </c>
      <c r="K116" s="195" t="s">
        <v>117</v>
      </c>
      <c r="L116" s="196"/>
      <c r="M116" s="97" t="s">
        <v>1</v>
      </c>
      <c r="N116" s="98" t="s">
        <v>39</v>
      </c>
      <c r="O116" s="98" t="s">
        <v>118</v>
      </c>
      <c r="P116" s="98" t="s">
        <v>119</v>
      </c>
      <c r="Q116" s="98" t="s">
        <v>120</v>
      </c>
      <c r="R116" s="98" t="s">
        <v>121</v>
      </c>
      <c r="S116" s="98" t="s">
        <v>122</v>
      </c>
      <c r="T116" s="99" t="s">
        <v>123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5"/>
      <c r="B117" s="36"/>
      <c r="C117" s="104" t="s">
        <v>124</v>
      </c>
      <c r="D117" s="37"/>
      <c r="E117" s="37"/>
      <c r="F117" s="37"/>
      <c r="G117" s="37"/>
      <c r="H117" s="37"/>
      <c r="I117" s="37"/>
      <c r="J117" s="197">
        <f>BK117</f>
        <v>0</v>
      </c>
      <c r="K117" s="37"/>
      <c r="L117" s="41"/>
      <c r="M117" s="100"/>
      <c r="N117" s="198"/>
      <c r="O117" s="101"/>
      <c r="P117" s="199">
        <f>P118</f>
        <v>0</v>
      </c>
      <c r="Q117" s="101"/>
      <c r="R117" s="199">
        <f>R118</f>
        <v>0</v>
      </c>
      <c r="S117" s="101"/>
      <c r="T117" s="200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109</v>
      </c>
      <c r="BK117" s="201">
        <f>BK118</f>
        <v>0</v>
      </c>
    </row>
    <row r="118" s="11" customFormat="1" ht="25.92" customHeight="1">
      <c r="A118" s="11"/>
      <c r="B118" s="202"/>
      <c r="C118" s="203"/>
      <c r="D118" s="204" t="s">
        <v>74</v>
      </c>
      <c r="E118" s="205" t="s">
        <v>97</v>
      </c>
      <c r="F118" s="205" t="s">
        <v>554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P119</f>
        <v>0</v>
      </c>
      <c r="Q118" s="210"/>
      <c r="R118" s="211">
        <f>R119</f>
        <v>0</v>
      </c>
      <c r="S118" s="210"/>
      <c r="T118" s="212">
        <f>T119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3" t="s">
        <v>127</v>
      </c>
      <c r="AT118" s="214" t="s">
        <v>74</v>
      </c>
      <c r="AU118" s="214" t="s">
        <v>75</v>
      </c>
      <c r="AY118" s="213" t="s">
        <v>128</v>
      </c>
      <c r="BK118" s="215">
        <f>BK119</f>
        <v>0</v>
      </c>
    </row>
    <row r="119" s="2" customFormat="1" ht="33" customHeight="1">
      <c r="A119" s="35"/>
      <c r="B119" s="36"/>
      <c r="C119" s="230" t="s">
        <v>82</v>
      </c>
      <c r="D119" s="230" t="s">
        <v>135</v>
      </c>
      <c r="E119" s="231" t="s">
        <v>1218</v>
      </c>
      <c r="F119" s="232" t="s">
        <v>1219</v>
      </c>
      <c r="G119" s="233" t="s">
        <v>1166</v>
      </c>
      <c r="H119" s="256"/>
      <c r="I119" s="235"/>
      <c r="J119" s="236">
        <f>ROUND(I119*H119,2)</f>
        <v>0</v>
      </c>
      <c r="K119" s="232" t="s">
        <v>138</v>
      </c>
      <c r="L119" s="41"/>
      <c r="M119" s="244" t="s">
        <v>1</v>
      </c>
      <c r="N119" s="245" t="s">
        <v>40</v>
      </c>
      <c r="O119" s="246"/>
      <c r="P119" s="247">
        <f>O119*H119</f>
        <v>0</v>
      </c>
      <c r="Q119" s="247">
        <v>0</v>
      </c>
      <c r="R119" s="247">
        <f>Q119*H119</f>
        <v>0</v>
      </c>
      <c r="S119" s="247">
        <v>0</v>
      </c>
      <c r="T119" s="24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94</v>
      </c>
      <c r="AT119" s="228" t="s">
        <v>135</v>
      </c>
      <c r="AU119" s="228" t="s">
        <v>82</v>
      </c>
      <c r="AY119" s="14" t="s">
        <v>128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82</v>
      </c>
      <c r="BK119" s="229">
        <f>ROUND(I119*H119,2)</f>
        <v>0</v>
      </c>
      <c r="BL119" s="14" t="s">
        <v>94</v>
      </c>
      <c r="BM119" s="228" t="s">
        <v>1220</v>
      </c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Uf2L+d3ahXCxuRnbXf/27YTQBd2JpX8boRPslKfx20qh8xLWEW6WMK38nxZcfYa3TzLyIOnFI7iUTOcYLbzieA==" hashValue="RbWCQNP9ash/4pRlqix1a6nMEY3R1bkS16UJ2rhDgzn2kXX3Cu0xTfyppBLReVKUqQRPed1Rjn8xQuCC+6Pmrg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2022-11-10T09:39:36Z</dcterms:created>
  <dcterms:modified xsi:type="dcterms:W3CDTF">2022-11-10T09:39:43Z</dcterms:modified>
</cp:coreProperties>
</file>